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85" yWindow="6660" windowWidth="12570" windowHeight="6675" activeTab="1"/>
  </bookViews>
  <sheets>
    <sheet name="Voorblad" sheetId="1" r:id="rId1"/>
    <sheet name="Formulier" sheetId="2" r:id="rId2"/>
    <sheet name="Data" sheetId="3" r:id="rId3"/>
    <sheet name="Codesleutel" sheetId="4" r:id="rId4"/>
    <sheet name="Info" sheetId="5" r:id="rId5"/>
  </sheets>
  <externalReferences>
    <externalReference r:id="rId8"/>
    <externalReference r:id="rId9"/>
  </externalReferences>
  <definedNames>
    <definedName name="__123Graph_A" hidden="1">'Formulier'!#REF!</definedName>
    <definedName name="__123Graph_AFIG1" hidden="1">'Formulier'!#REF!</definedName>
    <definedName name="__123Graph_AFIG2" localSheetId="3" hidden="1">'[1]Formulier'!#REF!</definedName>
    <definedName name="__123Graph_AFIG2" localSheetId="0" hidden="1">'[2]Formulier'!#REF!</definedName>
    <definedName name="__123Graph_AFIG2" hidden="1">'Formulier'!#REF!</definedName>
    <definedName name="__123Graph_AFIG3" localSheetId="3" hidden="1">'[1]Formulier'!#REF!</definedName>
    <definedName name="__123Graph_AFIG3" localSheetId="0" hidden="1">'[2]Formulier'!#REF!</definedName>
    <definedName name="__123Graph_AFIG3" hidden="1">'Formulier'!#REF!</definedName>
    <definedName name="__123Graph_B" hidden="1">'Formulier'!$F$22:$J$22</definedName>
    <definedName name="__123Graph_BFIG1" hidden="1">'Formulier'!$F$22:$J$22</definedName>
    <definedName name="__123Graph_CFIG2" localSheetId="3" hidden="1">'[1]Formulier'!#REF!</definedName>
    <definedName name="__123Graph_CFIG2" localSheetId="0" hidden="1">'[2]Formulier'!#REF!</definedName>
    <definedName name="__123Graph_CFIG2" hidden="1">'Formulier'!#REF!</definedName>
    <definedName name="__123Graph_CFIG3" localSheetId="3" hidden="1">'[1]Formulier'!#REF!</definedName>
    <definedName name="__123Graph_CFIG3" localSheetId="0" hidden="1">'[2]Formulier'!#REF!</definedName>
    <definedName name="__123Graph_CFIG3" hidden="1">'Formulier'!#REF!</definedName>
    <definedName name="__123Graph_X" localSheetId="3" hidden="1">'[1]Formulier'!#REF!</definedName>
    <definedName name="__123Graph_X" hidden="1">'Formulier'!#REF!</definedName>
    <definedName name="__123Graph_XFIG1" localSheetId="3" hidden="1">'[1]Formulier'!#REF!</definedName>
    <definedName name="__123Graph_XFIG1" hidden="1">'Formulier'!#REF!</definedName>
    <definedName name="__123Graph_XFIG2" localSheetId="3" hidden="1">'[1]Formulier'!#REF!</definedName>
    <definedName name="__123Graph_XFIG2" hidden="1">'Formulier'!#REF!</definedName>
    <definedName name="__123Graph_XFIG3" localSheetId="3" hidden="1">'[1]Formulier'!#REF!</definedName>
    <definedName name="__123Graph_XFIG3" localSheetId="0" hidden="1">'[2]Formulier'!#REF!</definedName>
    <definedName name="__123Graph_XFIG3" hidden="1">'Formulier'!#REF!</definedName>
    <definedName name="_xlnm.Print_Area" localSheetId="1">'Formulier'!$A$1:$V$39</definedName>
    <definedName name="_xlnm.Print_Area" localSheetId="0">'Voorblad'!$A:$IV</definedName>
    <definedName name="Invoer1" localSheetId="0">'[2]Formulier'!$C$2,'[2]Formulier'!$C$3,'[2]Formulier'!$J$3,'[2]Formulier'!$J$4,'[2]Formulier'!$K$4,'[2]Formulier'!$I$2,'[2]Formulier'!$C$4,'[2]Formulier'!$C$5,'[2]Formulier'!$C$6,'[2]Formulier'!$C$7,'[2]Formulier'!$C$8,'[2]Formulier'!$S$2,'[2]Formulier'!$T$2,'[2]Formulier'!$U$2,'[2]Formulier'!$U$3,'[2]Formulier'!$T$4,'[2]Formulier'!$T$5,'[2]Formulier'!$T$7</definedName>
    <definedName name="Invoer1">'Formulier'!$C$2,'Formulier'!$C$3,'Formulier'!$G$3,'Formulier'!$J$3,'Formulier'!$K$3,'Formulier'!$I$4,'Formulier'!$C$4,'Formulier'!$C$5,'Formulier'!$C$6,'Formulier'!$C$7,'Formulier'!$C$8,'Formulier'!$S$2,'Formulier'!$T$2,'Formulier'!$U$2,'Formulier'!$O$4,'Formulier'!$T$5,'Formulier'!$T$6,'Formulier'!$T$8</definedName>
    <definedName name="Invoer2" localSheetId="0">'[2]Formulier'!$D$20,'[2]Formulier'!$D$21,'[2]Formulier'!$D$22,'[2]Formulier'!$M$20,'[2]Formulier'!$I$21,'[2]Formulier'!$O$21,'[2]Formulier'!$I$22,'[2]Formulier'!$F$30,'[2]Formulier'!$X$5,'[2]Formulier'!$Y$5,'[2]Formulier'!$Z$5,'[2]Formulier'!$AA$5,'[2]Formulier'!$AB$5</definedName>
    <definedName name="Invoer2">'Formulier'!$D$16,'Formulier'!$D$17,'Formulier'!$M$16,'Formulier'!$M$17,'Formulier'!$I$18,'Formulier'!$N$18,'Formulier'!$F$24</definedName>
    <definedName name="Invoer3" localSheetId="0">'[2]Formulier'!$F$25,'[2]Formulier'!$G$25,'[2]Formulier'!$H$25,'[2]Formulier'!$I$25,'[2]Formulier'!$J$25,'[2]Formulier'!$F$26,'[2]Formulier'!$G$26,'[2]Formulier'!$H$26,'[2]Formulier'!$I$26,'[2]Formulier'!$J$26,'[2]Formulier'!$F$27,'[2]Formulier'!$G$27,'[2]Formulier'!$H$27,'[2]Formulier'!$I$27,'[2]Formulier'!$J$27,'[2]Formulier'!$F$28,'[2]Formulier'!$G$28,'[2]Formulier'!$H$28,'[2]Formulier'!$I$28,'[2]Formulier'!$J$28,'[2]Formulier'!$F$29,'[2]Formulier'!$G$29,'[2]Formulier'!$H$29,'[2]Formulier'!$I$29,'[2]Formulier'!$J$29</definedName>
    <definedName name="Invoer3">'Formulier'!$F$21:$J$23</definedName>
    <definedName name="Invoer4" localSheetId="0">'[2]Formulier'!$F$36,'[2]Formulier'!$F$37,'[2]Formulier'!$F$38,'[2]Formulier'!$N$36,'[2]Formulier'!$N$37,'[2]Formulier'!$N$38,'[2]Formulier'!$N$39,'[2]Formulier'!$S$39,'[2]Formulier'!$A$35</definedName>
    <definedName name="Invoer4">'Formulier'!$F$32,'Formulier'!$F$33,'Formulier'!$F$34,'Formulier'!$N$32,'Formulier'!$N$33,'Formulier'!$N$34,'Formulier'!$N$35,'Formulier'!$S$35,'Formulier'!$A$31</definedName>
    <definedName name="Projectnaam">'Formulier'!$C$2</definedName>
    <definedName name="Resultaat" localSheetId="0">'[2]Formulier'!$T$6,'[2]Formulier'!$T$8,'[2]Formulier'!$T$10,'[2]Formulier'!$T$12,'[2]Formulier'!$T$14,'[2]Formulier'!$T$16,'[2]Formulier'!$T$18</definedName>
    <definedName name="Resultaat">'Formulier'!$U$3,'Formulier'!$T$7,'Formulier'!$T$10,'Formulier'!$T$12,'Formulier'!$T$14</definedName>
    <definedName name="Term">'Info'!$B$8:$C$10</definedName>
    <definedName name="Type">'Info'!$J$8:$J$17</definedName>
  </definedNames>
  <calcPr fullCalcOnLoad="1"/>
</workbook>
</file>

<file path=xl/comments2.xml><?xml version="1.0" encoding="utf-8"?>
<comments xmlns="http://schemas.openxmlformats.org/spreadsheetml/2006/main">
  <authors>
    <author>jvdwater</author>
    <author>J. van de Water</author>
    <author>Jaco</author>
  </authors>
  <commentList>
    <comment ref="F21" authorId="0">
      <text>
        <r>
          <rPr>
            <b/>
            <sz val="8"/>
            <rFont val="Tahoma"/>
            <family val="0"/>
          </rPr>
          <t>Ontvangniveau bij 125 Hz</t>
        </r>
      </text>
    </comment>
    <comment ref="G21" authorId="0">
      <text>
        <r>
          <rPr>
            <b/>
            <sz val="8"/>
            <rFont val="Tahoma"/>
            <family val="0"/>
          </rPr>
          <t>Ontvangniveau bij 250 Hz</t>
        </r>
      </text>
    </comment>
    <comment ref="H21" authorId="0">
      <text>
        <r>
          <rPr>
            <b/>
            <sz val="8"/>
            <rFont val="Tahoma"/>
            <family val="0"/>
          </rPr>
          <t>Ontvangniveau bij 500 Hz</t>
        </r>
      </text>
    </comment>
    <comment ref="I21" authorId="0">
      <text>
        <r>
          <rPr>
            <b/>
            <sz val="8"/>
            <rFont val="Tahoma"/>
            <family val="0"/>
          </rPr>
          <t>Ontvangniveau bij 1000 Hz</t>
        </r>
      </text>
    </comment>
    <comment ref="J21" authorId="0">
      <text>
        <r>
          <rPr>
            <b/>
            <sz val="8"/>
            <rFont val="Tahoma"/>
            <family val="0"/>
          </rPr>
          <t>Ontvangniveau bij 2000 Hz</t>
        </r>
      </text>
    </comment>
    <comment ref="F22" authorId="0">
      <text>
        <r>
          <rPr>
            <b/>
            <sz val="8"/>
            <rFont val="Tahoma"/>
            <family val="0"/>
          </rPr>
          <t>Niveau stoorlawaai bij 125 Hz</t>
        </r>
      </text>
    </comment>
    <comment ref="G22" authorId="0">
      <text>
        <r>
          <rPr>
            <b/>
            <sz val="8"/>
            <rFont val="Tahoma"/>
            <family val="0"/>
          </rPr>
          <t>Niveau stoorlawaai bij 250 Hz</t>
        </r>
      </text>
    </comment>
    <comment ref="H22" authorId="0">
      <text>
        <r>
          <rPr>
            <b/>
            <sz val="8"/>
            <rFont val="Tahoma"/>
            <family val="0"/>
          </rPr>
          <t>Niveau stoorlawaai bij 500 Hz</t>
        </r>
      </text>
    </comment>
    <comment ref="I22" authorId="0">
      <text>
        <r>
          <rPr>
            <b/>
            <sz val="8"/>
            <rFont val="Tahoma"/>
            <family val="0"/>
          </rPr>
          <t>Niveau stoorlawaai bij 1000 Hz</t>
        </r>
      </text>
    </comment>
    <comment ref="J22" authorId="0">
      <text>
        <r>
          <rPr>
            <b/>
            <sz val="8"/>
            <rFont val="Tahoma"/>
            <family val="0"/>
          </rPr>
          <t>Niveau stoorlawaai bij 2000 Hz</t>
        </r>
      </text>
    </comment>
    <comment ref="F23" authorId="0">
      <text>
        <r>
          <rPr>
            <b/>
            <sz val="8"/>
            <rFont val="Tahoma"/>
            <family val="0"/>
          </rPr>
          <t>Nagalmtijd bij 125 Hz</t>
        </r>
      </text>
    </comment>
    <comment ref="G23" authorId="0">
      <text>
        <r>
          <rPr>
            <b/>
            <sz val="8"/>
            <rFont val="Tahoma"/>
            <family val="0"/>
          </rPr>
          <t>Nagalmtijd bij 250 Hz</t>
        </r>
      </text>
    </comment>
    <comment ref="H23" authorId="0">
      <text>
        <r>
          <rPr>
            <b/>
            <sz val="8"/>
            <rFont val="Tahoma"/>
            <family val="0"/>
          </rPr>
          <t>Nagalmtijd bij 500 Hz</t>
        </r>
      </text>
    </comment>
    <comment ref="I23" authorId="0">
      <text>
        <r>
          <rPr>
            <b/>
            <sz val="8"/>
            <rFont val="Tahoma"/>
            <family val="0"/>
          </rPr>
          <t>Nagalmtijd bij 1000 Hz</t>
        </r>
      </text>
    </comment>
    <comment ref="J23" authorId="0">
      <text>
        <r>
          <rPr>
            <b/>
            <sz val="8"/>
            <rFont val="Tahoma"/>
            <family val="0"/>
          </rPr>
          <t>Nagalmtijd bij 2000 Hz</t>
        </r>
      </text>
    </comment>
    <comment ref="F24" authorId="0">
      <text>
        <r>
          <rPr>
            <b/>
            <sz val="8"/>
            <rFont val="Tahoma"/>
            <family val="0"/>
          </rPr>
          <t>Referentie nagalmtijd</t>
        </r>
      </text>
    </comment>
    <comment ref="S2" authorId="1">
      <text>
        <r>
          <rPr>
            <b/>
            <sz val="8"/>
            <rFont val="Tahoma"/>
            <family val="0"/>
          </rPr>
          <t>Dag</t>
        </r>
      </text>
    </comment>
    <comment ref="T2" authorId="1">
      <text>
        <r>
          <rPr>
            <b/>
            <sz val="8"/>
            <rFont val="Tahoma"/>
            <family val="0"/>
          </rPr>
          <t>Maand</t>
        </r>
      </text>
    </comment>
    <comment ref="U2" authorId="1">
      <text>
        <r>
          <rPr>
            <b/>
            <sz val="8"/>
            <rFont val="Tahoma"/>
            <family val="0"/>
          </rPr>
          <t>Jaartal (4 cijfers)</t>
        </r>
      </text>
    </comment>
    <comment ref="D16" authorId="0">
      <text>
        <r>
          <rPr>
            <b/>
            <sz val="8"/>
            <rFont val="Tahoma"/>
            <family val="0"/>
          </rPr>
          <t>Afmetingen ruimte (informatief)</t>
        </r>
      </text>
    </comment>
    <comment ref="M17" authorId="0">
      <text>
        <r>
          <rPr>
            <b/>
            <sz val="8"/>
            <rFont val="Tahoma"/>
            <family val="0"/>
          </rPr>
          <t>Soort scheidingsconstructie</t>
        </r>
      </text>
    </comment>
    <comment ref="I18" authorId="0">
      <text>
        <r>
          <rPr>
            <b/>
            <sz val="8"/>
            <rFont val="Tahoma"/>
            <family val="0"/>
          </rPr>
          <t>Dikte scheidingsconstructie</t>
        </r>
      </text>
    </comment>
    <comment ref="N18" authorId="0">
      <text>
        <r>
          <rPr>
            <b/>
            <sz val="8"/>
            <rFont val="Tahoma"/>
            <family val="0"/>
          </rPr>
          <t>Massa scheidingsconstructie</t>
        </r>
      </text>
    </comment>
    <comment ref="T5" authorId="0">
      <text>
        <r>
          <rPr>
            <b/>
            <sz val="8"/>
            <rFont val="Tahoma"/>
            <family val="0"/>
          </rPr>
          <t>Vereiste I</t>
        </r>
        <r>
          <rPr>
            <b/>
            <vertAlign val="subscript"/>
            <sz val="8"/>
            <rFont val="Tahoma"/>
            <family val="2"/>
          </rPr>
          <t>I;A</t>
        </r>
      </text>
    </comment>
    <comment ref="F32" authorId="0">
      <text>
        <r>
          <rPr>
            <b/>
            <sz val="8"/>
            <rFont val="Tahoma"/>
            <family val="0"/>
          </rPr>
          <t>Geluidbron (merk &amp; type)</t>
        </r>
      </text>
    </comment>
    <comment ref="F33" authorId="0">
      <text>
        <r>
          <rPr>
            <b/>
            <sz val="8"/>
            <rFont val="Tahoma"/>
            <family val="0"/>
          </rPr>
          <t>Nagalmbron (merk &amp; type)</t>
        </r>
      </text>
    </comment>
    <comment ref="F34" authorId="0">
      <text>
        <r>
          <rPr>
            <b/>
            <sz val="8"/>
            <rFont val="Tahoma"/>
            <family val="0"/>
          </rPr>
          <t>Geluidmeter (merk &amp; type)</t>
        </r>
      </text>
    </comment>
    <comment ref="A31" authorId="0">
      <text>
        <r>
          <rPr>
            <b/>
            <sz val="8"/>
            <rFont val="Tahoma"/>
            <family val="0"/>
          </rPr>
          <t>Ruimte voor eventuele opmerkingen</t>
        </r>
      </text>
    </comment>
    <comment ref="N32" authorId="0">
      <text>
        <r>
          <rPr>
            <b/>
            <sz val="8"/>
            <rFont val="Tahoma"/>
            <family val="0"/>
          </rPr>
          <t>Opdrachtgever</t>
        </r>
      </text>
    </comment>
    <comment ref="N33" authorId="0">
      <text>
        <r>
          <rPr>
            <b/>
            <sz val="8"/>
            <rFont val="Tahoma"/>
            <family val="0"/>
          </rPr>
          <t>Organisatie</t>
        </r>
      </text>
    </comment>
    <comment ref="N34" authorId="0">
      <text>
        <r>
          <rPr>
            <b/>
            <sz val="8"/>
            <rFont val="Tahoma"/>
            <family val="0"/>
          </rPr>
          <t>Naam meettechnicus</t>
        </r>
      </text>
    </comment>
    <comment ref="N35" authorId="0">
      <text>
        <r>
          <rPr>
            <b/>
            <sz val="8"/>
            <rFont val="Tahoma"/>
            <family val="0"/>
          </rPr>
          <t>Rapportnummer</t>
        </r>
      </text>
    </comment>
    <comment ref="S35" authorId="0">
      <text>
        <r>
          <rPr>
            <b/>
            <sz val="8"/>
            <rFont val="Tahoma"/>
            <family val="0"/>
          </rPr>
          <t>Datum rapport</t>
        </r>
      </text>
    </comment>
    <comment ref="A38" authorId="0">
      <text>
        <r>
          <rPr>
            <b/>
            <sz val="8"/>
            <rFont val="Tahoma"/>
            <family val="0"/>
          </rPr>
          <t>Bedrijfsnaam</t>
        </r>
      </text>
    </comment>
    <comment ref="A39" authorId="0">
      <text>
        <r>
          <rPr>
            <b/>
            <sz val="8"/>
            <rFont val="Tahoma"/>
            <family val="0"/>
          </rPr>
          <t>Adres &amp; telefoonnummer</t>
        </r>
      </text>
    </comment>
    <comment ref="M16" authorId="0">
      <text>
        <r>
          <rPr>
            <b/>
            <sz val="8"/>
            <rFont val="Tahoma"/>
            <family val="0"/>
          </rPr>
          <t>Aantal metingen</t>
        </r>
      </text>
    </comment>
    <comment ref="T8" authorId="1">
      <text>
        <r>
          <rPr>
            <b/>
            <sz val="8"/>
            <rFont val="Tahoma"/>
            <family val="0"/>
          </rPr>
          <t>Vereiste kwaliteitsklasse</t>
        </r>
      </text>
    </comment>
    <comment ref="T6" authorId="1">
      <text>
        <r>
          <rPr>
            <b/>
            <sz val="8"/>
            <rFont val="Tahoma"/>
            <family val="0"/>
          </rPr>
          <t>Vereist max. contactgeluid L</t>
        </r>
        <r>
          <rPr>
            <b/>
            <vertAlign val="subscript"/>
            <sz val="8"/>
            <rFont val="Tahoma"/>
            <family val="2"/>
          </rPr>
          <t>I;A;k</t>
        </r>
      </text>
    </comment>
    <comment ref="O4" authorId="2">
      <text>
        <r>
          <rPr>
            <b/>
            <sz val="8"/>
            <rFont val="Tahoma"/>
            <family val="0"/>
          </rPr>
          <t>Omschrijving lawaaibron</t>
        </r>
      </text>
    </comment>
    <comment ref="D17" authorId="2">
      <text>
        <r>
          <rPr>
            <b/>
            <sz val="8"/>
            <rFont val="Tahoma"/>
            <family val="0"/>
          </rPr>
          <t>Volume ontvangruimte</t>
        </r>
      </text>
    </comment>
    <comment ref="G3" authorId="1">
      <text>
        <r>
          <rPr>
            <b/>
            <sz val="8"/>
            <rFont val="Tahoma"/>
            <family val="0"/>
          </rPr>
          <t>Huisnummer</t>
        </r>
      </text>
    </comment>
    <comment ref="C2" authorId="1">
      <text>
        <r>
          <rPr>
            <b/>
            <sz val="8"/>
            <rFont val="Tahoma"/>
            <family val="0"/>
          </rPr>
          <t>Projectnaam (altijd invullen!)</t>
        </r>
      </text>
    </comment>
    <comment ref="C3" authorId="1">
      <text>
        <r>
          <rPr>
            <b/>
            <sz val="8"/>
            <rFont val="Tahoma"/>
            <family val="0"/>
          </rPr>
          <t>Straatnaam</t>
        </r>
      </text>
    </comment>
    <comment ref="C4" authorId="1">
      <text>
        <r>
          <rPr>
            <b/>
            <sz val="8"/>
            <rFont val="Tahoma"/>
            <family val="0"/>
          </rPr>
          <t>Verblijfsgebied</t>
        </r>
      </text>
    </comment>
    <comment ref="C5" authorId="1">
      <text>
        <r>
          <rPr>
            <b/>
            <sz val="8"/>
            <rFont val="Tahoma"/>
            <family val="0"/>
          </rPr>
          <t>Zendruimte</t>
        </r>
      </text>
    </comment>
    <comment ref="C6" authorId="1">
      <text>
        <r>
          <rPr>
            <b/>
            <sz val="8"/>
            <rFont val="Tahoma"/>
            <family val="0"/>
          </rPr>
          <t>Scheidingsvlak</t>
        </r>
      </text>
    </comment>
    <comment ref="C7" authorId="1">
      <text>
        <r>
          <rPr>
            <b/>
            <sz val="8"/>
            <rFont val="Tahoma"/>
            <family val="0"/>
          </rPr>
          <t>Ontvangruimte</t>
        </r>
      </text>
    </comment>
    <comment ref="C8" authorId="1">
      <text>
        <r>
          <rPr>
            <b/>
            <sz val="8"/>
            <rFont val="Tahoma"/>
            <family val="0"/>
          </rPr>
          <t>Variant</t>
        </r>
      </text>
    </comment>
    <comment ref="I4" authorId="0">
      <text>
        <r>
          <rPr>
            <b/>
            <sz val="8"/>
            <rFont val="Tahoma"/>
            <family val="0"/>
          </rPr>
          <t>Plaats</t>
        </r>
      </text>
    </comment>
    <comment ref="J3" authorId="0">
      <text>
        <r>
          <rPr>
            <b/>
            <sz val="8"/>
            <rFont val="Tahoma"/>
            <family val="0"/>
          </rPr>
          <t>Cijfers postcode</t>
        </r>
      </text>
    </comment>
    <comment ref="K3" authorId="0">
      <text>
        <r>
          <rPr>
            <b/>
            <sz val="8"/>
            <rFont val="Tahoma"/>
            <family val="0"/>
          </rPr>
          <t>Letters postcode</t>
        </r>
      </text>
    </comment>
  </commentList>
</comments>
</file>

<file path=xl/sharedStrings.xml><?xml version="1.0" encoding="utf-8"?>
<sst xmlns="http://schemas.openxmlformats.org/spreadsheetml/2006/main" count="343" uniqueCount="301">
  <si>
    <t>Plaats:</t>
  </si>
  <si>
    <t>Meetdatum:</t>
  </si>
  <si>
    <t>Variant</t>
  </si>
  <si>
    <t>dB(A)</t>
  </si>
  <si>
    <t>dB</t>
  </si>
  <si>
    <t>Gemiddeld ontvangniveau</t>
  </si>
  <si>
    <t>Stoorlawaai binnen</t>
  </si>
  <si>
    <t>Bepalingsmethode volgens NEN 5077</t>
  </si>
  <si>
    <t>Gebruikte</t>
  </si>
  <si>
    <t xml:space="preserve">Geluidbron: </t>
  </si>
  <si>
    <t>Geluidmeter:</t>
  </si>
  <si>
    <t>Nagalmbron:</t>
  </si>
  <si>
    <t>straat</t>
  </si>
  <si>
    <t>huisnr</t>
  </si>
  <si>
    <t>plaats</t>
  </si>
  <si>
    <t>project</t>
  </si>
  <si>
    <t>verblijfsgebied</t>
  </si>
  <si>
    <t>ontvangruimte</t>
  </si>
  <si>
    <t>dg</t>
  </si>
  <si>
    <t>mnd</t>
  </si>
  <si>
    <t>jr</t>
  </si>
  <si>
    <t>li250</t>
  </si>
  <si>
    <t>li500</t>
  </si>
  <si>
    <t>li1000</t>
  </si>
  <si>
    <t>li2000</t>
  </si>
  <si>
    <t>ls250</t>
  </si>
  <si>
    <t>ls500</t>
  </si>
  <si>
    <t>ls1000</t>
  </si>
  <si>
    <t>nagalmbron</t>
  </si>
  <si>
    <t>meter</t>
  </si>
  <si>
    <t>organisatie</t>
  </si>
  <si>
    <t>naam</t>
  </si>
  <si>
    <t>rapportnr</t>
  </si>
  <si>
    <t>opmerkingen</t>
  </si>
  <si>
    <t>vul alle blauw gekleurde tekst in</t>
  </si>
  <si>
    <t>Gebruiksaanwijzing</t>
  </si>
  <si>
    <t>invullen meetformulier:</t>
  </si>
  <si>
    <t>code</t>
  </si>
  <si>
    <t>Code</t>
  </si>
  <si>
    <t>dikte</t>
  </si>
  <si>
    <t>scheidingsconstructie</t>
  </si>
  <si>
    <t xml:space="preserve"> =</t>
  </si>
  <si>
    <t>Hz</t>
  </si>
  <si>
    <t>Frequentie</t>
  </si>
  <si>
    <t>AA</t>
  </si>
  <si>
    <t>opdrachtgever</t>
  </si>
  <si>
    <t>rapportdatum</t>
  </si>
  <si>
    <t xml:space="preserve">Onderaan zijn de gegevens over en voor de rapporteurs opgenomen. </t>
  </si>
  <si>
    <t>Vormgeving</t>
  </si>
  <si>
    <t>geen</t>
  </si>
  <si>
    <t>Meetresultaten:</t>
  </si>
  <si>
    <t>Rapport nr :</t>
  </si>
  <si>
    <t>Opdrachtgever :</t>
  </si>
  <si>
    <t>GGG meetformulier</t>
  </si>
  <si>
    <t>Project</t>
  </si>
  <si>
    <t>:</t>
  </si>
  <si>
    <t>Verblijfsgebied</t>
  </si>
  <si>
    <t>Postcode :</t>
  </si>
  <si>
    <t>Ontvangruimte</t>
  </si>
  <si>
    <t>Zendruimte</t>
  </si>
  <si>
    <t>Scheidingsvlak</t>
  </si>
  <si>
    <t xml:space="preserve">Eengetalswaarden volgens
NEN-EN-ISO 717 en NPR 5079 </t>
  </si>
  <si>
    <t>Opmerkingen:</t>
  </si>
  <si>
    <t>Gemeten door :</t>
  </si>
  <si>
    <t>d.d.:</t>
  </si>
  <si>
    <r>
      <t>Ref. nagalmtijd T</t>
    </r>
    <r>
      <rPr>
        <vertAlign val="subscript"/>
        <sz val="10"/>
        <color indexed="8"/>
        <rFont val="Arial"/>
        <family val="2"/>
      </rPr>
      <t>0</t>
    </r>
  </si>
  <si>
    <t>k</t>
  </si>
  <si>
    <t>Kwaliteitsklasse vlgs NEN 1070</t>
  </si>
  <si>
    <t>pcnum</t>
  </si>
  <si>
    <t>pcalfa</t>
  </si>
  <si>
    <t>scheidingsvlak</t>
  </si>
  <si>
    <t>variant</t>
  </si>
  <si>
    <t>kwal_eis</t>
  </si>
  <si>
    <t>tref</t>
  </si>
  <si>
    <t>li125</t>
  </si>
  <si>
    <t>ls125</t>
  </si>
  <si>
    <t>ls2000</t>
  </si>
  <si>
    <t>ta125</t>
  </si>
  <si>
    <t>ta250</t>
  </si>
  <si>
    <t>ta500</t>
  </si>
  <si>
    <t>ta1000</t>
  </si>
  <si>
    <t>ta2000</t>
  </si>
  <si>
    <t>bron</t>
  </si>
  <si>
    <t>Gedetailleerde gegevens ontvangruimte</t>
  </si>
  <si>
    <t>Gemiddelde nagalmtijd</t>
  </si>
  <si>
    <t>kwal</t>
  </si>
  <si>
    <t>Dikte [mm]:</t>
  </si>
  <si>
    <t>Massa [kg/m²]:</t>
  </si>
  <si>
    <t>zendruimte</t>
  </si>
  <si>
    <t>afmetingen</t>
  </si>
  <si>
    <t>massa</t>
  </si>
  <si>
    <t>Vereiste kwaliteitsklasse vlgs NEN 1070</t>
  </si>
  <si>
    <t>meetapparatuur:</t>
  </si>
  <si>
    <t>s</t>
  </si>
  <si>
    <t>Codesleutel scheidingsconstructie</t>
  </si>
  <si>
    <t>AA: categorie scheidingsconstructie</t>
  </si>
  <si>
    <t>categorie scheidingsconstructie</t>
  </si>
  <si>
    <t>VE</t>
  </si>
  <si>
    <t>vloer enkel</t>
  </si>
  <si>
    <t>BB</t>
  </si>
  <si>
    <t>materiaal</t>
  </si>
  <si>
    <t>VS</t>
  </si>
  <si>
    <t>vloer met luchtspouw</t>
  </si>
  <si>
    <t>cc</t>
  </si>
  <si>
    <t>dikte in mm</t>
  </si>
  <si>
    <t>VM</t>
  </si>
  <si>
    <t>vloer met meerdere lagen</t>
  </si>
  <si>
    <t>DD</t>
  </si>
  <si>
    <t>mechanische koppeling met vorige laag (optioneel)</t>
  </si>
  <si>
    <t>ME</t>
  </si>
  <si>
    <t>muur/wand  enkelvoudig</t>
  </si>
  <si>
    <t>/Gi/Wi/Di/Vi</t>
  </si>
  <si>
    <t>code flankerende vlakken vlgs NPR 5070</t>
  </si>
  <si>
    <t>MS</t>
  </si>
  <si>
    <t>spouwmuur</t>
  </si>
  <si>
    <t>MV</t>
  </si>
  <si>
    <t>muur met meerdere lagen</t>
  </si>
  <si>
    <t>opbouw constructie</t>
  </si>
  <si>
    <t>WM</t>
  </si>
  <si>
    <t>systeemwand</t>
  </si>
  <si>
    <t>laagnr</t>
  </si>
  <si>
    <t>koppeling</t>
  </si>
  <si>
    <t>WP</t>
  </si>
  <si>
    <t>paneelwand</t>
  </si>
  <si>
    <t>[mm]</t>
  </si>
  <si>
    <t>[kg/m²]</t>
  </si>
  <si>
    <t>DP</t>
  </si>
  <si>
    <t>plat dak</t>
  </si>
  <si>
    <t>DH</t>
  </si>
  <si>
    <t>hellend dak</t>
  </si>
  <si>
    <t>ho</t>
  </si>
  <si>
    <t>lu</t>
  </si>
  <si>
    <t>BB: materiaal</t>
  </si>
  <si>
    <t>gk</t>
  </si>
  <si>
    <t>as</t>
  </si>
  <si>
    <t>akoestisch schuim</t>
  </si>
  <si>
    <t>mw</t>
  </si>
  <si>
    <t>al</t>
  </si>
  <si>
    <t>aluminium</t>
  </si>
  <si>
    <t>ok</t>
  </si>
  <si>
    <t>Totaal:</t>
  </si>
  <si>
    <t>mm</t>
  </si>
  <si>
    <t>kg/m²</t>
  </si>
  <si>
    <t>cv</t>
  </si>
  <si>
    <t>cellulose vlokken</t>
  </si>
  <si>
    <t>soort constructie:</t>
  </si>
  <si>
    <t>code(s) flankerende vlakken vlgs NPR 5070:</t>
  </si>
  <si>
    <t>V1</t>
  </si>
  <si>
    <t>hout</t>
  </si>
  <si>
    <t>codesleutel:</t>
  </si>
  <si>
    <t>kalkzandsteen</t>
  </si>
  <si>
    <t>la</t>
  </si>
  <si>
    <t>laminaat</t>
  </si>
  <si>
    <t>linoleum</t>
  </si>
  <si>
    <t>Voorbeelden:</t>
  </si>
  <si>
    <t>lucht</t>
  </si>
  <si>
    <t>minerale wol</t>
  </si>
  <si>
    <t>MS.kz100-mw60-kz100/G2/W3</t>
  </si>
  <si>
    <t>pl</t>
  </si>
  <si>
    <t>plavuizen</t>
  </si>
  <si>
    <t>kalkzandsteen 100 minerale wol 60 mm</t>
  </si>
  <si>
    <t>sc</t>
  </si>
  <si>
    <t>spaancement</t>
  </si>
  <si>
    <t>kalkzandsteen 100 mm</t>
  </si>
  <si>
    <t>sp</t>
  </si>
  <si>
    <t>spaanplaat</t>
  </si>
  <si>
    <t>aansluitdetails G2 en W3 van de NPR 5070</t>
  </si>
  <si>
    <t>st</t>
  </si>
  <si>
    <t>staal</t>
  </si>
  <si>
    <t>tnh</t>
  </si>
  <si>
    <t>niet hoogpolig tapijt</t>
  </si>
  <si>
    <t>VM-li2-ho22-lu250-gk9-lu200-mw50-gk12ok</t>
  </si>
  <si>
    <t>th</t>
  </si>
  <si>
    <t>hoogpolig tapijt</t>
  </si>
  <si>
    <t>Meervoudige vloer</t>
  </si>
  <si>
    <t>Linoleum 2 mm</t>
  </si>
  <si>
    <t>Hout 22 mm</t>
  </si>
  <si>
    <t>DD: mechanische koppeling met vorige laag</t>
  </si>
  <si>
    <t>Luchtspouw 250 mm</t>
  </si>
  <si>
    <t>ontkoppeld of vrijhangend</t>
  </si>
  <si>
    <t>Gipskartonplaat 9 mm</t>
  </si>
  <si>
    <t>lk</t>
  </si>
  <si>
    <t>lijnkoppeling</t>
  </si>
  <si>
    <t>Luchtspouw 200 mm</t>
  </si>
  <si>
    <t>pk</t>
  </si>
  <si>
    <t>puntkoppeling</t>
  </si>
  <si>
    <t>Minerale wol 50 mm</t>
  </si>
  <si>
    <t>vk</t>
  </si>
  <si>
    <t>verende koppeling</t>
  </si>
  <si>
    <t>Gipskartonplaat 12 mm vrijhangend</t>
  </si>
  <si>
    <t>niet ontkoppeld -&gt; niets invullen</t>
  </si>
  <si>
    <r>
      <t>AA.BBccDD-BBccDD-BBccDD /G</t>
    </r>
    <r>
      <rPr>
        <b/>
        <vertAlign val="subscript"/>
        <sz val="10"/>
        <rFont val="Arial"/>
        <family val="2"/>
      </rPr>
      <t>i</t>
    </r>
    <r>
      <rPr>
        <b/>
        <sz val="10"/>
        <rFont val="Arial"/>
        <family val="2"/>
      </rPr>
      <t>/W</t>
    </r>
    <r>
      <rPr>
        <b/>
        <vertAlign val="subscript"/>
        <sz val="10"/>
        <rFont val="Arial"/>
        <family val="2"/>
      </rPr>
      <t>i</t>
    </r>
    <r>
      <rPr>
        <b/>
        <sz val="10"/>
        <rFont val="Arial"/>
        <family val="2"/>
      </rPr>
      <t>/D</t>
    </r>
    <r>
      <rPr>
        <b/>
        <vertAlign val="subscript"/>
        <sz val="10"/>
        <rFont val="Arial"/>
        <family val="2"/>
      </rPr>
      <t>i</t>
    </r>
    <r>
      <rPr>
        <b/>
        <sz val="10"/>
        <rFont val="Arial"/>
        <family val="2"/>
      </rPr>
      <t>/V</t>
    </r>
    <r>
      <rPr>
        <b/>
        <vertAlign val="subscript"/>
        <sz val="10"/>
        <rFont val="Arial"/>
        <family val="2"/>
      </rPr>
      <t>i</t>
    </r>
  </si>
  <si>
    <r>
      <t>r</t>
    </r>
    <r>
      <rPr>
        <sz val="10"/>
        <rFont val="Arial"/>
        <family val="2"/>
      </rPr>
      <t xml:space="preserve"> [kg/m³]</t>
    </r>
  </si>
  <si>
    <t>b x h x d [m]:</t>
  </si>
  <si>
    <t>Soort scheidingsconstructie:</t>
  </si>
  <si>
    <t>Aantal metingen ontvang/nagalm:</t>
  </si>
  <si>
    <t>aant_meting</t>
  </si>
  <si>
    <t>De gegevens uit het blad Codesleutel worden niet bewaard;</t>
  </si>
  <si>
    <t>dit blad dient als een hulpmiddel voor het samenstellen van</t>
  </si>
  <si>
    <t>de code voor de constructie.</t>
  </si>
  <si>
    <t>De ISO, CEN en NEN vereisen dat het onderzochte object wordt beschreven vandaar enkele regels over de scheidende constructie</t>
  </si>
  <si>
    <t>Er hebben een aantal argumenten een rol gespeeld bij de vormgeving van het meetformulier:</t>
  </si>
  <si>
    <t xml:space="preserve">Tevens hebben de ervaringen en de beoordelingen van de meetwedstrijd ten behoeve van het symposium GGG97 in mei 1997, waarbij een landelijke jury de rapportages van een tiental verschillende organisatie hebben beoordeeld, een rol gespeeld. </t>
  </si>
  <si>
    <t>Bovenin het formulier zijn de hoofdgegevens opgenomen (het adres, de eisen en de eindresultaten) om de lezer die alleen de hoofdzaken wil weten van dienst te zijn.</t>
  </si>
  <si>
    <t>Een grafische weergave van de resultaten is in de ISO vereist.</t>
  </si>
  <si>
    <t xml:space="preserve">Het moet voldoen aan de eisen van het bouwbesluit, de ISO 140, NEN 5077, NEN 1070; daarom zijn zowel de Nederlandse als Europese eenheden opgenomen. </t>
  </si>
  <si>
    <t>http://www.5gg.nl</t>
  </si>
  <si>
    <t>GGG-meetformulier</t>
  </si>
  <si>
    <t>opgesteld door:</t>
  </si>
  <si>
    <t>ing. R.C.Muchall / ing. J. van de Water</t>
  </si>
  <si>
    <t>OMEGAM-Geluid Amsterdam</t>
  </si>
  <si>
    <t>Tel: (06) 22 44 04 20</t>
  </si>
  <si>
    <t>Organisatie:</t>
  </si>
  <si>
    <t>gevelklinkers</t>
  </si>
  <si>
    <t>kzs</t>
  </si>
  <si>
    <t>lgs</t>
  </si>
  <si>
    <t>lichte gebakken steen</t>
  </si>
  <si>
    <t>gbz</t>
  </si>
  <si>
    <t>gipsblokken zwaar</t>
  </si>
  <si>
    <t>gbl</t>
  </si>
  <si>
    <t>gipsblokken licht</t>
  </si>
  <si>
    <t>gik</t>
  </si>
  <si>
    <t>gipskartonplaten</t>
  </si>
  <si>
    <t>giv</t>
  </si>
  <si>
    <t>gipsvezelplaten</t>
  </si>
  <si>
    <t>cbz</t>
  </si>
  <si>
    <t>cellenbeton zwaar</t>
  </si>
  <si>
    <t>cbl</t>
  </si>
  <si>
    <t>cellenbeton licht</t>
  </si>
  <si>
    <t>ggb</t>
  </si>
  <si>
    <t>gewapend grindbeton</t>
  </si>
  <si>
    <t>ogb</t>
  </si>
  <si>
    <t>ongewapend grindbeton</t>
  </si>
  <si>
    <t>zcd</t>
  </si>
  <si>
    <t>zandcement dekvloer</t>
  </si>
  <si>
    <t>and</t>
  </si>
  <si>
    <t>anhydriet dekvloer</t>
  </si>
  <si>
    <t>lin</t>
  </si>
  <si>
    <r>
      <t>Installatiegeluid L</t>
    </r>
    <r>
      <rPr>
        <b/>
        <vertAlign val="subscript"/>
        <sz val="12"/>
        <rFont val="Arial"/>
        <family val="2"/>
      </rPr>
      <t>I;A</t>
    </r>
    <r>
      <rPr>
        <b/>
        <sz val="12"/>
        <rFont val="Arial"/>
        <family val="2"/>
      </rPr>
      <t xml:space="preserve"> en L</t>
    </r>
    <r>
      <rPr>
        <b/>
        <vertAlign val="subscript"/>
        <sz val="12"/>
        <rFont val="Arial"/>
        <family val="2"/>
      </rPr>
      <t>I;A;k</t>
    </r>
  </si>
  <si>
    <r>
      <t>Installatiegeluid L</t>
    </r>
    <r>
      <rPr>
        <b/>
        <i/>
        <vertAlign val="subscript"/>
        <sz val="16"/>
        <rFont val="Arial"/>
        <family val="2"/>
      </rPr>
      <t>I;A</t>
    </r>
    <r>
      <rPr>
        <b/>
        <i/>
        <sz val="16"/>
        <rFont val="Arial"/>
        <family val="2"/>
      </rPr>
      <t xml:space="preserve"> en L</t>
    </r>
    <r>
      <rPr>
        <b/>
        <i/>
        <vertAlign val="subscript"/>
        <sz val="16"/>
        <rFont val="Arial"/>
        <family val="2"/>
      </rPr>
      <t>I;A;k</t>
    </r>
  </si>
  <si>
    <t>Installatie buiten de woning</t>
  </si>
  <si>
    <t>Installatiegeluiddrukniveau</t>
  </si>
  <si>
    <t>Kar. Installatiegeluiddrukniveau</t>
  </si>
  <si>
    <t>Volume [m³]:</t>
  </si>
  <si>
    <r>
      <t>L</t>
    </r>
    <r>
      <rPr>
        <vertAlign val="subscript"/>
        <sz val="10"/>
        <rFont val="Arial"/>
        <family val="2"/>
      </rPr>
      <t>I;nT</t>
    </r>
  </si>
  <si>
    <r>
      <t>Herleidingswaarde K</t>
    </r>
    <r>
      <rPr>
        <vertAlign val="subscript"/>
        <sz val="10"/>
        <rFont val="Arial"/>
        <family val="2"/>
      </rPr>
      <t>i</t>
    </r>
  </si>
  <si>
    <r>
      <t>L</t>
    </r>
    <r>
      <rPr>
        <vertAlign val="subscript"/>
        <sz val="10"/>
        <rFont val="Arial"/>
        <family val="2"/>
      </rPr>
      <t>I;A</t>
    </r>
    <r>
      <rPr>
        <sz val="10"/>
        <rFont val="Arial"/>
        <family val="2"/>
      </rPr>
      <t xml:space="preserve"> = L</t>
    </r>
    <r>
      <rPr>
        <vertAlign val="subscript"/>
        <sz val="10"/>
        <rFont val="Arial"/>
        <family val="2"/>
      </rPr>
      <t>I;nT</t>
    </r>
    <r>
      <rPr>
        <sz val="10"/>
        <rFont val="Arial"/>
        <family val="2"/>
      </rPr>
      <t xml:space="preserve"> + K</t>
    </r>
    <r>
      <rPr>
        <vertAlign val="subscript"/>
        <sz val="10"/>
        <rFont val="Arial"/>
        <family val="2"/>
      </rPr>
      <t>i</t>
    </r>
  </si>
  <si>
    <r>
      <t>Ref. volume V</t>
    </r>
    <r>
      <rPr>
        <vertAlign val="subscript"/>
        <sz val="10"/>
        <rFont val="Arial"/>
        <family val="2"/>
      </rPr>
      <t>0</t>
    </r>
  </si>
  <si>
    <r>
      <t>L</t>
    </r>
    <r>
      <rPr>
        <vertAlign val="subscript"/>
        <sz val="10"/>
        <rFont val="Arial"/>
        <family val="2"/>
      </rPr>
      <t>I;A;k</t>
    </r>
  </si>
  <si>
    <r>
      <t>I</t>
    </r>
    <r>
      <rPr>
        <b/>
        <vertAlign val="subscript"/>
        <sz val="12"/>
        <rFont val="Arial"/>
        <family val="2"/>
      </rPr>
      <t>I;A</t>
    </r>
  </si>
  <si>
    <r>
      <t>L</t>
    </r>
    <r>
      <rPr>
        <b/>
        <vertAlign val="subscript"/>
        <sz val="12"/>
        <rFont val="Arial"/>
        <family val="2"/>
      </rPr>
      <t>I;A;k</t>
    </r>
  </si>
  <si>
    <t>Soort lawaaibron:</t>
  </si>
  <si>
    <r>
      <t>Max. kar. installatiegeluiddrukniveau L</t>
    </r>
    <r>
      <rPr>
        <vertAlign val="subscript"/>
        <sz val="10"/>
        <rFont val="Arial"/>
        <family val="2"/>
      </rPr>
      <t>I;A;k</t>
    </r>
  </si>
  <si>
    <r>
      <t>Max. installatiegeluiddrukniveau L</t>
    </r>
    <r>
      <rPr>
        <vertAlign val="subscript"/>
        <sz val="10"/>
        <rFont val="Arial"/>
        <family val="2"/>
      </rPr>
      <t>I;A</t>
    </r>
  </si>
  <si>
    <t>Omschrijving lawaaibron:</t>
  </si>
  <si>
    <t>Omschrijving</t>
  </si>
  <si>
    <t>tabel 1. Type lawaaibron</t>
  </si>
  <si>
    <t>toilet/bad/douche</t>
  </si>
  <si>
    <t>verwarming/ventilatie</t>
  </si>
  <si>
    <t>overige installaties</t>
  </si>
  <si>
    <t>TBD</t>
  </si>
  <si>
    <t>VV</t>
  </si>
  <si>
    <t>OI</t>
  </si>
  <si>
    <t>soort_bron</t>
  </si>
  <si>
    <t>omschrijving_bron</t>
  </si>
  <si>
    <t>lia_eis</t>
  </si>
  <si>
    <t>liak_eis</t>
  </si>
  <si>
    <t>buiten_woning</t>
  </si>
  <si>
    <t>lia</t>
  </si>
  <si>
    <t>liak</t>
  </si>
  <si>
    <t>volume</t>
  </si>
  <si>
    <t>Updates: http://www.5gg.nl/download.php</t>
  </si>
  <si>
    <t>Type:</t>
  </si>
  <si>
    <t>Adres</t>
  </si>
  <si>
    <t>type meting</t>
  </si>
  <si>
    <t>Nieuwbouw</t>
  </si>
  <si>
    <t>Bestaand</t>
  </si>
  <si>
    <t>Renovatie</t>
  </si>
  <si>
    <t>Woningsplitsing</t>
  </si>
  <si>
    <t>Versie GGG meetformulier: GG-LIA-jan05</t>
  </si>
  <si>
    <t>Email: geluidconsult@planet.nl</t>
  </si>
  <si>
    <t>&lt;project&gt;</t>
  </si>
  <si>
    <t>&lt;adres&gt;</t>
  </si>
  <si>
    <t>&lt;verblijfsgebied&gt;</t>
  </si>
  <si>
    <t>&lt;zendruimte&gt;</t>
  </si>
  <si>
    <t>&lt;scheidingsvlak&gt;</t>
  </si>
  <si>
    <t>&lt;ontvangruimte&gt;</t>
  </si>
  <si>
    <t>&lt;variant&gt;</t>
  </si>
  <si>
    <t>&lt;plaats&gt;</t>
  </si>
  <si>
    <t>AB</t>
  </si>
  <si>
    <t>&lt;omschrijving&gt;</t>
  </si>
  <si>
    <t>0x0x0</t>
  </si>
  <si>
    <t>0</t>
  </si>
  <si>
    <t>&lt;code&gt;</t>
  </si>
  <si>
    <t>&lt;bron&gt;</t>
  </si>
  <si>
    <t>&lt;meter&gt;</t>
  </si>
  <si>
    <t>&lt;opdrachtgever&gt;</t>
  </si>
  <si>
    <t>&lt;organisatie&gt;</t>
  </si>
  <si>
    <t>&lt;meettechnicus&gt;</t>
  </si>
  <si>
    <t>IWB</t>
  </si>
  <si>
    <t>&lt;adres/plaats/tel.&gt;</t>
  </si>
</sst>
</file>

<file path=xl/styles.xml><?xml version="1.0" encoding="utf-8"?>
<styleSheet xmlns="http://schemas.openxmlformats.org/spreadsheetml/2006/main">
  <numFmts count="4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quot;\ #,##0_-;&quot;F&quot;\ #,##0\-"/>
    <numFmt numFmtId="165" formatCode="&quot;F&quot;\ #,##0_-;[Red]&quot;F&quot;\ #,##0\-"/>
    <numFmt numFmtId="166" formatCode="&quot;F&quot;\ #,##0.00_-;&quot;F&quot;\ #,##0.00\-"/>
    <numFmt numFmtId="167" formatCode="&quot;F&quot;\ #,##0.00_-;[Red]&quot;F&quot;\ #,##0.00\-"/>
    <numFmt numFmtId="168" formatCode="_-&quot;F&quot;\ * #,##0_-;_-&quot;F&quot;\ * #,##0\-;_-&quot;F&quot;\ * &quot;-&quot;_-;_-@_-"/>
    <numFmt numFmtId="169" formatCode="_-&quot;F&quot;\ * #,##0.00_-;_-&quot;F&quot;\ * #,##0.00\-;_-&quot;F&quot;\ * &quot;-&quot;??_-;_-@_-"/>
    <numFmt numFmtId="170" formatCode="&quot;fl&quot;\ #,##0_-;&quot;fl&quot;\ #,##0\-"/>
    <numFmt numFmtId="171" formatCode="&quot;fl&quot;\ #,##0_-;[Red]&quot;fl&quot;\ #,##0\-"/>
    <numFmt numFmtId="172" formatCode="&quot;fl&quot;\ #,##0.00_-;&quot;fl&quot;\ #,##0.00\-"/>
    <numFmt numFmtId="173" formatCode="&quot;fl&quot;\ #,##0.00_-;[Red]&quot;fl&quot;\ #,##0.00\-"/>
    <numFmt numFmtId="174" formatCode="_-&quot;fl&quot;\ * #,##0_-;_-&quot;fl&quot;\ * #,##0\-;_-&quot;fl&quot;\ * &quot;-&quot;_-;_-@_-"/>
    <numFmt numFmtId="175" formatCode="_-&quot;fl&quot;\ * #,##0.00_-;_-&quot;fl&quot;\ * #,##0.00\-;_-&quot;f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numFmt numFmtId="185" formatCode="0_)"/>
    <numFmt numFmtId="186" formatCode="0.00_)"/>
    <numFmt numFmtId="187" formatCode="0.000000_)"/>
    <numFmt numFmtId="188" formatCode="0.0"/>
    <numFmt numFmtId="189" formatCode="dd/mm/yy"/>
    <numFmt numFmtId="190" formatCode="0##\-#######"/>
    <numFmt numFmtId="191" formatCode="#,##0.0_-"/>
    <numFmt numFmtId="192" formatCode="0.000"/>
    <numFmt numFmtId="193" formatCode="0.0000000"/>
    <numFmt numFmtId="194" formatCode="0.000000"/>
    <numFmt numFmtId="195" formatCode="0.00000"/>
    <numFmt numFmtId="196" formatCode="0.0000"/>
  </numFmts>
  <fonts count="43">
    <font>
      <sz val="10"/>
      <name val="Helv"/>
      <family val="0"/>
    </font>
    <font>
      <sz val="10"/>
      <name val="Arial"/>
      <family val="0"/>
    </font>
    <font>
      <b/>
      <vertAlign val="subscript"/>
      <sz val="12"/>
      <name val="Arial"/>
      <family val="2"/>
    </font>
    <font>
      <sz val="10"/>
      <color indexed="12"/>
      <name val="Arial"/>
      <family val="2"/>
    </font>
    <font>
      <b/>
      <i/>
      <sz val="12"/>
      <name val="Arial"/>
      <family val="2"/>
    </font>
    <font>
      <b/>
      <sz val="14"/>
      <name val="Arial"/>
      <family val="2"/>
    </font>
    <font>
      <sz val="14"/>
      <name val="Arial"/>
      <family val="2"/>
    </font>
    <font>
      <sz val="8"/>
      <name val="Arial"/>
      <family val="2"/>
    </font>
    <font>
      <b/>
      <sz val="10"/>
      <name val="Arial"/>
      <family val="2"/>
    </font>
    <font>
      <sz val="20"/>
      <name val="Arial"/>
      <family val="2"/>
    </font>
    <font>
      <b/>
      <sz val="20"/>
      <name val="Arial"/>
      <family val="2"/>
    </font>
    <font>
      <sz val="10"/>
      <color indexed="8"/>
      <name val="Arial"/>
      <family val="2"/>
    </font>
    <font>
      <b/>
      <sz val="12"/>
      <name val="Arial"/>
      <family val="2"/>
    </font>
    <font>
      <sz val="10"/>
      <color indexed="18"/>
      <name val="Arial"/>
      <family val="2"/>
    </font>
    <font>
      <sz val="14"/>
      <color indexed="18"/>
      <name val="Arial"/>
      <family val="2"/>
    </font>
    <font>
      <b/>
      <i/>
      <sz val="10"/>
      <color indexed="8"/>
      <name val="Arial"/>
      <family val="2"/>
    </font>
    <font>
      <vertAlign val="subscript"/>
      <sz val="10"/>
      <color indexed="8"/>
      <name val="Arial"/>
      <family val="2"/>
    </font>
    <font>
      <vertAlign val="subscript"/>
      <sz val="10"/>
      <name val="Arial"/>
      <family val="2"/>
    </font>
    <font>
      <i/>
      <sz val="10"/>
      <color indexed="18"/>
      <name val="Arial"/>
      <family val="2"/>
    </font>
    <font>
      <b/>
      <sz val="30"/>
      <color indexed="18"/>
      <name val="Arial"/>
      <family val="2"/>
    </font>
    <font>
      <sz val="20"/>
      <color indexed="18"/>
      <name val="Arial"/>
      <family val="2"/>
    </font>
    <font>
      <i/>
      <sz val="10"/>
      <name val="Helv"/>
      <family val="0"/>
    </font>
    <font>
      <b/>
      <sz val="12"/>
      <color indexed="18"/>
      <name val="Arial"/>
      <family val="2"/>
    </font>
    <font>
      <b/>
      <sz val="8"/>
      <name val="Tahoma"/>
      <family val="0"/>
    </font>
    <font>
      <b/>
      <vertAlign val="subscript"/>
      <sz val="8"/>
      <name val="Tahoma"/>
      <family val="2"/>
    </font>
    <font>
      <b/>
      <sz val="9"/>
      <name val="Arial"/>
      <family val="0"/>
    </font>
    <font>
      <sz val="10"/>
      <color indexed="18"/>
      <name val="Helv"/>
      <family val="0"/>
    </font>
    <font>
      <b/>
      <vertAlign val="subscript"/>
      <sz val="10"/>
      <name val="Arial"/>
      <family val="2"/>
    </font>
    <font>
      <i/>
      <sz val="10"/>
      <name val="Arial"/>
      <family val="2"/>
    </font>
    <font>
      <sz val="10"/>
      <name val="Symbol"/>
      <family val="1"/>
    </font>
    <font>
      <b/>
      <sz val="10"/>
      <color indexed="10"/>
      <name val="Arial"/>
      <family val="2"/>
    </font>
    <font>
      <b/>
      <i/>
      <sz val="10"/>
      <name val="Arial"/>
      <family val="2"/>
    </font>
    <font>
      <i/>
      <sz val="12"/>
      <name val="Arial"/>
      <family val="2"/>
    </font>
    <font>
      <b/>
      <i/>
      <sz val="26"/>
      <name val="Arial"/>
      <family val="2"/>
    </font>
    <font>
      <b/>
      <i/>
      <sz val="16"/>
      <name val="Arial"/>
      <family val="2"/>
    </font>
    <font>
      <b/>
      <i/>
      <vertAlign val="subscript"/>
      <sz val="16"/>
      <name val="Arial"/>
      <family val="2"/>
    </font>
    <font>
      <b/>
      <sz val="10"/>
      <name val="Helv"/>
      <family val="0"/>
    </font>
    <font>
      <b/>
      <sz val="10"/>
      <color indexed="8"/>
      <name val="Arial"/>
      <family val="2"/>
    </font>
    <font>
      <sz val="10"/>
      <color indexed="9"/>
      <name val="Arial"/>
      <family val="2"/>
    </font>
    <font>
      <sz val="8"/>
      <name val="Tahoma"/>
      <family val="2"/>
    </font>
    <font>
      <u val="single"/>
      <sz val="10"/>
      <color indexed="12"/>
      <name val="Helv"/>
      <family val="0"/>
    </font>
    <font>
      <u val="single"/>
      <sz val="10"/>
      <color indexed="36"/>
      <name val="Helv"/>
      <family val="0"/>
    </font>
    <font>
      <b/>
      <sz val="8"/>
      <name val="Helv"/>
      <family val="2"/>
    </font>
  </fonts>
  <fills count="10">
    <fill>
      <patternFill/>
    </fill>
    <fill>
      <patternFill patternType="gray125"/>
    </fill>
    <fill>
      <patternFill patternType="solid">
        <fgColor indexed="13"/>
        <bgColor indexed="64"/>
      </patternFill>
    </fill>
    <fill>
      <patternFill patternType="solid">
        <fgColor indexed="46"/>
        <bgColor indexed="64"/>
      </patternFill>
    </fill>
    <fill>
      <patternFill patternType="solid">
        <fgColor indexed="50"/>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lightUp">
        <fgColor indexed="9"/>
        <bgColor indexed="45"/>
      </patternFill>
    </fill>
  </fills>
  <borders count="46">
    <border>
      <left/>
      <right/>
      <top/>
      <bottom/>
      <diagonal/>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style="medium"/>
      <bottom style="thin"/>
    </border>
    <border>
      <left style="thin"/>
      <right style="thin"/>
      <top style="medium"/>
      <bottom style="thin"/>
    </border>
    <border>
      <left>
        <color indexed="63"/>
      </left>
      <right style="medium"/>
      <top style="thin"/>
      <bottom style="thin"/>
    </border>
    <border>
      <left>
        <color indexed="63"/>
      </left>
      <right>
        <color indexed="63"/>
      </right>
      <top style="medium"/>
      <bottom>
        <color indexed="63"/>
      </bottom>
    </border>
    <border>
      <left>
        <color indexed="63"/>
      </left>
      <right>
        <color indexed="63"/>
      </right>
      <top style="thin"/>
      <bottom style="medium"/>
    </border>
    <border>
      <left style="thin">
        <color indexed="22"/>
      </left>
      <right style="thin">
        <color indexed="22"/>
      </right>
      <top style="medium"/>
      <bottom style="thin"/>
    </border>
    <border>
      <left style="thin"/>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style="thin"/>
      <right>
        <color indexed="63"/>
      </right>
      <top style="thin"/>
      <bottom style="thin"/>
    </border>
    <border>
      <left style="thin"/>
      <right>
        <color indexed="63"/>
      </right>
      <top style="medium"/>
      <bottom>
        <color indexed="63"/>
      </bottom>
    </border>
    <border>
      <left>
        <color indexed="63"/>
      </left>
      <right style="thin"/>
      <top style="thin"/>
      <bottom style="thin"/>
    </border>
    <border>
      <left style="thin">
        <color indexed="22"/>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75" fontId="1" fillId="0" borderId="0" applyFont="0" applyFill="0" applyBorder="0" applyAlignment="0" applyProtection="0"/>
    <xf numFmtId="174" fontId="1" fillId="0" borderId="0" applyFont="0" applyFill="0" applyBorder="0" applyAlignment="0" applyProtection="0"/>
  </cellStyleXfs>
  <cellXfs count="263">
    <xf numFmtId="0" fontId="0" fillId="0" borderId="0" xfId="0" applyAlignment="1">
      <alignment/>
    </xf>
    <xf numFmtId="0" fontId="6" fillId="0" borderId="0" xfId="0" applyFont="1" applyAlignment="1">
      <alignment/>
    </xf>
    <xf numFmtId="0" fontId="1" fillId="0" borderId="0" xfId="0" applyFont="1" applyAlignment="1">
      <alignment/>
    </xf>
    <xf numFmtId="0" fontId="1" fillId="0" borderId="0" xfId="0" applyFont="1" applyBorder="1" applyAlignment="1">
      <alignment/>
    </xf>
    <xf numFmtId="0" fontId="9" fillId="0" borderId="0" xfId="0" applyFont="1" applyAlignment="1">
      <alignment/>
    </xf>
    <xf numFmtId="0" fontId="8" fillId="0" borderId="1" xfId="0" applyFont="1" applyBorder="1" applyAlignment="1">
      <alignment/>
    </xf>
    <xf numFmtId="0" fontId="8" fillId="0" borderId="2" xfId="0" applyFont="1" applyBorder="1" applyAlignment="1">
      <alignment/>
    </xf>
    <xf numFmtId="0" fontId="8" fillId="0" borderId="3" xfId="0" applyFont="1" applyBorder="1" applyAlignment="1">
      <alignment/>
    </xf>
    <xf numFmtId="0" fontId="8" fillId="0" borderId="4" xfId="0" applyFont="1" applyBorder="1" applyAlignment="1">
      <alignment/>
    </xf>
    <xf numFmtId="0" fontId="8" fillId="0" borderId="5" xfId="0" applyFont="1" applyBorder="1" applyAlignment="1">
      <alignment/>
    </xf>
    <xf numFmtId="0" fontId="8" fillId="0" borderId="6" xfId="0" applyFont="1" applyBorder="1" applyAlignment="1">
      <alignment/>
    </xf>
    <xf numFmtId="0" fontId="4" fillId="0" borderId="0" xfId="0" applyFont="1" applyAlignment="1">
      <alignment/>
    </xf>
    <xf numFmtId="188" fontId="13" fillId="0" borderId="7" xfId="0" applyNumberFormat="1" applyFont="1" applyFill="1" applyBorder="1" applyAlignment="1" applyProtection="1">
      <alignment vertical="center"/>
      <protection locked="0"/>
    </xf>
    <xf numFmtId="188" fontId="13" fillId="0" borderId="4" xfId="0" applyNumberFormat="1" applyFont="1" applyFill="1" applyBorder="1" applyAlignment="1" applyProtection="1">
      <alignment vertical="center"/>
      <protection locked="0"/>
    </xf>
    <xf numFmtId="188" fontId="1" fillId="0" borderId="8" xfId="0" applyNumberFormat="1" applyFont="1" applyFill="1" applyBorder="1" applyAlignment="1" applyProtection="1">
      <alignment vertical="center"/>
      <protection/>
    </xf>
    <xf numFmtId="0" fontId="14" fillId="0" borderId="0" xfId="0" applyFont="1" applyAlignment="1">
      <alignment/>
    </xf>
    <xf numFmtId="0" fontId="1" fillId="0" borderId="0" xfId="0" applyFont="1" applyAlignment="1">
      <alignment wrapText="1"/>
    </xf>
    <xf numFmtId="0" fontId="1" fillId="0" borderId="0" xfId="0" applyFont="1" applyFill="1" applyAlignment="1" applyProtection="1">
      <alignment vertical="center"/>
      <protection/>
    </xf>
    <xf numFmtId="0" fontId="1" fillId="0" borderId="9" xfId="0" applyFont="1" applyFill="1" applyBorder="1" applyAlignment="1" applyProtection="1">
      <alignment vertical="center"/>
      <protection/>
    </xf>
    <xf numFmtId="0" fontId="7" fillId="0" borderId="10" xfId="0" applyFont="1" applyFill="1" applyBorder="1" applyAlignment="1" applyProtection="1">
      <alignment vertical="center"/>
      <protection/>
    </xf>
    <xf numFmtId="0" fontId="1" fillId="0" borderId="11"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13" fillId="0" borderId="13" xfId="0" applyFont="1" applyFill="1" applyBorder="1" applyAlignment="1" applyProtection="1">
      <alignment vertical="center"/>
      <protection locked="0"/>
    </xf>
    <xf numFmtId="0" fontId="1" fillId="0" borderId="0"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14"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13" fillId="0" borderId="12" xfId="0" applyFont="1" applyFill="1" applyBorder="1" applyAlignment="1" applyProtection="1">
      <alignment vertical="center"/>
      <protection locked="0"/>
    </xf>
    <xf numFmtId="0" fontId="1" fillId="0" borderId="12" xfId="0" applyFont="1" applyFill="1" applyBorder="1" applyAlignment="1" applyProtection="1">
      <alignment vertical="center"/>
      <protection/>
    </xf>
    <xf numFmtId="0" fontId="1" fillId="0" borderId="15" xfId="0" applyFont="1" applyFill="1" applyBorder="1" applyAlignment="1" applyProtection="1">
      <alignment vertical="center"/>
      <protection/>
    </xf>
    <xf numFmtId="0" fontId="7" fillId="0" borderId="16" xfId="0" applyFont="1" applyFill="1" applyBorder="1" applyAlignment="1" applyProtection="1">
      <alignment vertical="center"/>
      <protection/>
    </xf>
    <xf numFmtId="0" fontId="1" fillId="0" borderId="17" xfId="0" applyFont="1" applyFill="1" applyBorder="1" applyAlignment="1" applyProtection="1">
      <alignment vertical="center"/>
      <protection/>
    </xf>
    <xf numFmtId="0" fontId="11" fillId="0" borderId="2" xfId="0" applyFont="1" applyFill="1" applyBorder="1" applyAlignment="1" applyProtection="1">
      <alignment vertical="center"/>
      <protection/>
    </xf>
    <xf numFmtId="0" fontId="11" fillId="0" borderId="18" xfId="0" applyFont="1" applyFill="1" applyBorder="1" applyAlignment="1" applyProtection="1">
      <alignment vertical="center"/>
      <protection/>
    </xf>
    <xf numFmtId="0" fontId="11" fillId="0" borderId="19"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1" fillId="2" borderId="7" xfId="0" applyNumberFormat="1" applyFont="1" applyFill="1" applyBorder="1" applyAlignment="1">
      <alignment/>
    </xf>
    <xf numFmtId="0" fontId="1" fillId="3" borderId="7" xfId="0" applyNumberFormat="1" applyFont="1" applyFill="1" applyBorder="1" applyAlignment="1">
      <alignment/>
    </xf>
    <xf numFmtId="2" fontId="1" fillId="4" borderId="7" xfId="0" applyNumberFormat="1" applyFont="1" applyFill="1" applyBorder="1" applyAlignment="1">
      <alignment/>
    </xf>
    <xf numFmtId="2" fontId="1" fillId="5" borderId="7" xfId="0" applyNumberFormat="1" applyFont="1" applyFill="1" applyBorder="1" applyAlignment="1">
      <alignment/>
    </xf>
    <xf numFmtId="49" fontId="13" fillId="0" borderId="20" xfId="0" applyNumberFormat="1" applyFont="1" applyFill="1" applyBorder="1" applyAlignment="1" applyProtection="1">
      <alignment vertical="center"/>
      <protection locked="0"/>
    </xf>
    <xf numFmtId="0" fontId="12" fillId="0" borderId="16" xfId="0" applyFont="1" applyFill="1" applyBorder="1" applyAlignment="1" applyProtection="1">
      <alignment vertical="center"/>
      <protection/>
    </xf>
    <xf numFmtId="0" fontId="1" fillId="0" borderId="0" xfId="0" applyFont="1" applyFill="1" applyAlignment="1" applyProtection="1">
      <alignment vertical="top"/>
      <protection/>
    </xf>
    <xf numFmtId="0" fontId="10" fillId="0" borderId="0" xfId="0" applyFont="1" applyFill="1" applyAlignment="1" applyProtection="1">
      <alignment horizontal="left" vertical="center"/>
      <protection/>
    </xf>
    <xf numFmtId="0" fontId="12" fillId="0" borderId="21"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 fillId="0" borderId="13" xfId="0" applyFont="1" applyFill="1" applyBorder="1" applyAlignment="1" applyProtection="1">
      <alignment horizontal="left" vertical="center"/>
      <protection/>
    </xf>
    <xf numFmtId="0" fontId="1" fillId="0" borderId="22" xfId="0" applyFont="1" applyFill="1" applyBorder="1" applyAlignment="1" applyProtection="1">
      <alignment vertical="center"/>
      <protection/>
    </xf>
    <xf numFmtId="0" fontId="13" fillId="0" borderId="23" xfId="0" applyFont="1" applyFill="1" applyBorder="1" applyAlignment="1" applyProtection="1">
      <alignment vertical="center"/>
      <protection locked="0"/>
    </xf>
    <xf numFmtId="0" fontId="1" fillId="0" borderId="16" xfId="0" applyFont="1" applyFill="1" applyBorder="1" applyAlignment="1" applyProtection="1">
      <alignment vertical="center"/>
      <protection/>
    </xf>
    <xf numFmtId="0" fontId="11" fillId="0" borderId="2" xfId="0" applyFont="1" applyFill="1" applyBorder="1" applyAlignment="1" applyProtection="1">
      <alignment horizontal="center" vertical="center"/>
      <protection/>
    </xf>
    <xf numFmtId="0" fontId="11" fillId="0" borderId="24" xfId="0" applyFont="1" applyFill="1" applyBorder="1" applyAlignment="1" applyProtection="1">
      <alignment horizontal="center" vertical="center"/>
      <protection/>
    </xf>
    <xf numFmtId="0" fontId="1" fillId="0" borderId="4" xfId="0" applyFont="1" applyFill="1" applyBorder="1" applyAlignment="1" applyProtection="1">
      <alignment horizontal="center" vertical="center"/>
      <protection/>
    </xf>
    <xf numFmtId="0" fontId="1" fillId="0" borderId="6" xfId="0" applyFont="1" applyFill="1" applyBorder="1" applyAlignment="1" applyProtection="1">
      <alignment horizontal="center" vertical="center"/>
      <protection/>
    </xf>
    <xf numFmtId="0" fontId="1" fillId="6" borderId="0" xfId="0" applyFont="1" applyFill="1" applyAlignment="1">
      <alignment/>
    </xf>
    <xf numFmtId="0" fontId="9" fillId="6" borderId="0" xfId="0" applyFont="1" applyFill="1" applyAlignment="1">
      <alignment/>
    </xf>
    <xf numFmtId="0" fontId="1" fillId="6" borderId="0" xfId="0" applyFont="1" applyFill="1" applyAlignment="1">
      <alignment/>
    </xf>
    <xf numFmtId="0" fontId="8" fillId="6" borderId="0" xfId="0" applyFont="1" applyFill="1" applyAlignment="1">
      <alignment/>
    </xf>
    <xf numFmtId="0" fontId="8" fillId="7" borderId="25" xfId="0" applyFont="1" applyFill="1" applyBorder="1" applyAlignment="1">
      <alignment/>
    </xf>
    <xf numFmtId="0" fontId="1" fillId="7" borderId="21" xfId="0" applyFont="1" applyFill="1" applyBorder="1" applyAlignment="1">
      <alignment/>
    </xf>
    <xf numFmtId="0" fontId="1" fillId="7" borderId="26" xfId="0" applyFont="1" applyFill="1" applyBorder="1" applyAlignment="1">
      <alignment/>
    </xf>
    <xf numFmtId="0" fontId="1" fillId="6" borderId="27" xfId="0" applyFont="1" applyFill="1" applyBorder="1" applyAlignment="1">
      <alignment/>
    </xf>
    <xf numFmtId="0" fontId="1" fillId="6" borderId="0" xfId="0" applyFont="1" applyFill="1" applyBorder="1" applyAlignment="1">
      <alignment/>
    </xf>
    <xf numFmtId="0" fontId="1" fillId="6" borderId="17" xfId="0" applyFont="1" applyFill="1" applyBorder="1" applyAlignment="1">
      <alignment/>
    </xf>
    <xf numFmtId="0" fontId="28" fillId="6" borderId="0" xfId="0" applyFont="1" applyFill="1" applyBorder="1" applyAlignment="1">
      <alignment/>
    </xf>
    <xf numFmtId="0" fontId="8" fillId="7" borderId="25" xfId="0" applyFont="1" applyFill="1" applyBorder="1" applyAlignment="1">
      <alignment horizontal="center"/>
    </xf>
    <xf numFmtId="0" fontId="8" fillId="7" borderId="21" xfId="0" applyFont="1" applyFill="1" applyBorder="1" applyAlignment="1">
      <alignment horizontal="center"/>
    </xf>
    <xf numFmtId="0" fontId="8" fillId="7" borderId="21" xfId="0" applyFont="1" applyFill="1" applyBorder="1" applyAlignment="1">
      <alignment horizontal="right"/>
    </xf>
    <xf numFmtId="0" fontId="8" fillId="7" borderId="21" xfId="0" applyFont="1" applyFill="1" applyBorder="1" applyAlignment="1">
      <alignment/>
    </xf>
    <xf numFmtId="0" fontId="8" fillId="7" borderId="27" xfId="0" applyFont="1" applyFill="1" applyBorder="1" applyAlignment="1">
      <alignment horizontal="center"/>
    </xf>
    <xf numFmtId="0" fontId="8" fillId="7" borderId="0" xfId="0" applyFont="1" applyFill="1" applyBorder="1" applyAlignment="1">
      <alignment horizontal="center"/>
    </xf>
    <xf numFmtId="0" fontId="8" fillId="7" borderId="0" xfId="0" applyFont="1" applyFill="1" applyBorder="1" applyAlignment="1">
      <alignment horizontal="right"/>
    </xf>
    <xf numFmtId="0" fontId="8" fillId="7" borderId="0" xfId="0" applyFont="1" applyFill="1" applyBorder="1" applyAlignment="1">
      <alignment horizontal="left"/>
    </xf>
    <xf numFmtId="0" fontId="1" fillId="7" borderId="17" xfId="0" applyFont="1" applyFill="1" applyBorder="1" applyAlignment="1">
      <alignment/>
    </xf>
    <xf numFmtId="0" fontId="1" fillId="6" borderId="27" xfId="0" applyFont="1" applyFill="1" applyBorder="1" applyAlignment="1">
      <alignment horizontal="center"/>
    </xf>
    <xf numFmtId="0" fontId="13" fillId="0" borderId="0" xfId="0" applyFont="1" applyFill="1" applyBorder="1" applyAlignment="1" applyProtection="1">
      <alignment horizontal="center"/>
      <protection locked="0"/>
    </xf>
    <xf numFmtId="0" fontId="13" fillId="0" borderId="0" xfId="0" applyFont="1" applyFill="1" applyBorder="1" applyAlignment="1" applyProtection="1">
      <alignment horizontal="right"/>
      <protection locked="0"/>
    </xf>
    <xf numFmtId="0" fontId="1" fillId="6" borderId="0" xfId="0" applyFont="1" applyFill="1" applyBorder="1" applyAlignment="1">
      <alignment horizontal="left"/>
    </xf>
    <xf numFmtId="0" fontId="1" fillId="6" borderId="0" xfId="0" applyFont="1" applyFill="1" applyBorder="1" applyAlignment="1">
      <alignment horizontal="right"/>
    </xf>
    <xf numFmtId="0" fontId="1" fillId="6" borderId="15" xfId="0" applyFont="1" applyFill="1" applyBorder="1" applyAlignment="1">
      <alignment/>
    </xf>
    <xf numFmtId="0" fontId="1" fillId="6" borderId="16" xfId="0" applyFont="1" applyFill="1" applyBorder="1" applyAlignment="1">
      <alignment/>
    </xf>
    <xf numFmtId="0" fontId="1" fillId="6" borderId="28" xfId="0" applyFont="1" applyFill="1" applyBorder="1" applyAlignment="1">
      <alignment/>
    </xf>
    <xf numFmtId="0" fontId="1" fillId="6" borderId="0" xfId="0" applyFont="1" applyFill="1" applyBorder="1" applyAlignment="1">
      <alignment/>
    </xf>
    <xf numFmtId="0" fontId="29" fillId="7" borderId="26" xfId="0" applyFont="1" applyFill="1" applyBorder="1" applyAlignment="1">
      <alignment horizontal="center"/>
    </xf>
    <xf numFmtId="0" fontId="1" fillId="0" borderId="0" xfId="0" applyFont="1" applyFill="1" applyBorder="1" applyAlignment="1" applyProtection="1">
      <alignment horizontal="center"/>
      <protection locked="0"/>
    </xf>
    <xf numFmtId="0" fontId="8" fillId="6" borderId="15" xfId="0" applyFont="1" applyFill="1" applyBorder="1" applyAlignment="1">
      <alignment/>
    </xf>
    <xf numFmtId="0" fontId="1" fillId="6" borderId="16" xfId="0" applyFont="1" applyFill="1" applyBorder="1" applyAlignment="1">
      <alignment horizontal="right"/>
    </xf>
    <xf numFmtId="0" fontId="8" fillId="6" borderId="16" xfId="0" applyFont="1" applyFill="1" applyBorder="1" applyAlignment="1">
      <alignment horizontal="right"/>
    </xf>
    <xf numFmtId="0" fontId="8" fillId="6" borderId="16" xfId="0" applyFont="1" applyFill="1" applyBorder="1" applyAlignment="1">
      <alignment/>
    </xf>
    <xf numFmtId="0" fontId="8" fillId="6" borderId="28" xfId="0" applyFont="1" applyFill="1" applyBorder="1" applyAlignment="1">
      <alignment/>
    </xf>
    <xf numFmtId="0" fontId="1" fillId="6" borderId="0" xfId="0" applyFont="1" applyFill="1" applyBorder="1" applyAlignment="1">
      <alignment horizontal="center"/>
    </xf>
    <xf numFmtId="0" fontId="13" fillId="6" borderId="0" xfId="0" applyFont="1" applyFill="1" applyBorder="1" applyAlignment="1" applyProtection="1">
      <alignment horizontal="center"/>
      <protection locked="0"/>
    </xf>
    <xf numFmtId="0" fontId="30" fillId="6" borderId="0" xfId="0" applyFont="1" applyFill="1" applyBorder="1" applyAlignment="1">
      <alignment/>
    </xf>
    <xf numFmtId="0" fontId="31" fillId="6" borderId="0" xfId="0" applyFont="1" applyFill="1" applyAlignment="1">
      <alignment/>
    </xf>
    <xf numFmtId="0" fontId="1" fillId="0" borderId="21" xfId="0" applyFont="1" applyFill="1" applyBorder="1" applyAlignment="1" applyProtection="1">
      <alignment vertical="center"/>
      <protection/>
    </xf>
    <xf numFmtId="0" fontId="32" fillId="0" borderId="0" xfId="0" applyFont="1" applyBorder="1" applyAlignment="1">
      <alignment horizontal="center"/>
    </xf>
    <xf numFmtId="0" fontId="1" fillId="0" borderId="0" xfId="0" applyFont="1" applyFill="1" applyAlignment="1">
      <alignment/>
    </xf>
    <xf numFmtId="0" fontId="7" fillId="0" borderId="0" xfId="0" applyFont="1" applyBorder="1" applyAlignment="1" applyProtection="1">
      <alignment/>
      <protection/>
    </xf>
    <xf numFmtId="0" fontId="33" fillId="7" borderId="0" xfId="0" applyFont="1" applyFill="1" applyBorder="1" applyAlignment="1">
      <alignment/>
    </xf>
    <xf numFmtId="0" fontId="1" fillId="7" borderId="0" xfId="0" applyFont="1" applyFill="1" applyAlignment="1">
      <alignment/>
    </xf>
    <xf numFmtId="0" fontId="34" fillId="7" borderId="0" xfId="0" applyFont="1" applyFill="1" applyBorder="1" applyAlignment="1">
      <alignment/>
    </xf>
    <xf numFmtId="0" fontId="1" fillId="0" borderId="0" xfId="0" applyFont="1" applyBorder="1" applyAlignment="1" applyProtection="1">
      <alignment/>
      <protection/>
    </xf>
    <xf numFmtId="0" fontId="28" fillId="0" borderId="0" xfId="0" applyFont="1" applyAlignment="1">
      <alignment/>
    </xf>
    <xf numFmtId="1" fontId="13" fillId="0" borderId="16" xfId="0" applyNumberFormat="1" applyFont="1" applyFill="1" applyBorder="1" applyAlignment="1" applyProtection="1">
      <alignment horizontal="right" vertical="center"/>
      <protection locked="0"/>
    </xf>
    <xf numFmtId="1" fontId="12" fillId="0" borderId="21" xfId="0" applyNumberFormat="1" applyFont="1" applyFill="1" applyBorder="1" applyAlignment="1" applyProtection="1">
      <alignment vertical="center"/>
      <protection/>
    </xf>
    <xf numFmtId="1" fontId="12" fillId="0" borderId="0" xfId="0" applyNumberFormat="1" applyFont="1" applyFill="1" applyBorder="1" applyAlignment="1" applyProtection="1">
      <alignment vertical="center"/>
      <protection/>
    </xf>
    <xf numFmtId="1" fontId="12" fillId="0" borderId="16" xfId="0" applyNumberFormat="1" applyFont="1" applyFill="1" applyBorder="1" applyAlignment="1" applyProtection="1">
      <alignment horizontal="right" vertical="center"/>
      <protection/>
    </xf>
    <xf numFmtId="188" fontId="1" fillId="0" borderId="7" xfId="0" applyNumberFormat="1" applyFont="1" applyFill="1" applyBorder="1" applyAlignment="1" applyProtection="1">
      <alignment vertical="center"/>
      <protection/>
    </xf>
    <xf numFmtId="188" fontId="1" fillId="0" borderId="4" xfId="0" applyNumberFormat="1" applyFont="1" applyFill="1" applyBorder="1" applyAlignment="1" applyProtection="1">
      <alignment vertical="center"/>
      <protection/>
    </xf>
    <xf numFmtId="188" fontId="1" fillId="0" borderId="6" xfId="0" applyNumberFormat="1" applyFont="1" applyFill="1" applyBorder="1" applyAlignment="1" applyProtection="1">
      <alignment vertical="center"/>
      <protection/>
    </xf>
    <xf numFmtId="0" fontId="38" fillId="0" borderId="0" xfId="0" applyFont="1" applyFill="1" applyAlignment="1" applyProtection="1">
      <alignment vertical="center"/>
      <protection/>
    </xf>
    <xf numFmtId="0" fontId="1" fillId="2" borderId="7" xfId="0" applyNumberFormat="1" applyFont="1" applyFill="1" applyBorder="1" applyAlignment="1">
      <alignment horizontal="left"/>
    </xf>
    <xf numFmtId="2" fontId="1" fillId="8" borderId="7" xfId="0" applyNumberFormat="1" applyFont="1" applyFill="1" applyBorder="1" applyAlignment="1">
      <alignment horizontal="left"/>
    </xf>
    <xf numFmtId="0" fontId="1" fillId="4" borderId="7" xfId="0" applyNumberFormat="1" applyFont="1" applyFill="1" applyBorder="1" applyAlignment="1">
      <alignment horizontal="left"/>
    </xf>
    <xf numFmtId="2" fontId="1" fillId="4" borderId="7" xfId="0" applyNumberFormat="1" applyFont="1" applyFill="1" applyBorder="1" applyAlignment="1">
      <alignment horizontal="left"/>
    </xf>
    <xf numFmtId="2" fontId="1" fillId="5" borderId="7" xfId="0" applyNumberFormat="1" applyFont="1" applyFill="1" applyBorder="1" applyAlignment="1">
      <alignment horizontal="left"/>
    </xf>
    <xf numFmtId="2" fontId="1" fillId="0" borderId="0" xfId="0" applyNumberFormat="1" applyFont="1" applyAlignment="1">
      <alignment/>
    </xf>
    <xf numFmtId="0" fontId="1" fillId="0" borderId="0" xfId="0" applyNumberFormat="1" applyFont="1" applyAlignment="1" applyProtection="1">
      <alignment/>
      <protection locked="0"/>
    </xf>
    <xf numFmtId="2" fontId="1" fillId="0" borderId="0" xfId="0" applyNumberFormat="1" applyFont="1" applyAlignment="1" applyProtection="1">
      <alignment/>
      <protection locked="0"/>
    </xf>
    <xf numFmtId="14" fontId="1" fillId="0" borderId="0" xfId="0" applyNumberFormat="1" applyFont="1" applyAlignment="1" applyProtection="1">
      <alignment/>
      <protection locked="0"/>
    </xf>
    <xf numFmtId="0" fontId="1" fillId="0" borderId="13" xfId="0" applyFont="1" applyFill="1" applyBorder="1" applyAlignment="1" applyProtection="1">
      <alignment horizontal="center" vertical="center"/>
      <protection/>
    </xf>
    <xf numFmtId="0" fontId="13" fillId="0" borderId="0" xfId="0" applyFont="1" applyFill="1" applyAlignment="1" applyProtection="1">
      <alignment vertical="center"/>
      <protection/>
    </xf>
    <xf numFmtId="188" fontId="38" fillId="0" borderId="0" xfId="0" applyNumberFormat="1" applyFont="1" applyFill="1" applyAlignment="1" applyProtection="1">
      <alignment vertical="center"/>
      <protection/>
    </xf>
    <xf numFmtId="1" fontId="1" fillId="0" borderId="0" xfId="0" applyNumberFormat="1" applyFont="1" applyAlignment="1" applyProtection="1">
      <alignment/>
      <protection locked="0"/>
    </xf>
    <xf numFmtId="0" fontId="1" fillId="0" borderId="29" xfId="0" applyFont="1" applyFill="1" applyBorder="1" applyAlignment="1" applyProtection="1">
      <alignment vertical="center"/>
      <protection/>
    </xf>
    <xf numFmtId="0" fontId="13" fillId="0" borderId="13" xfId="0" applyFont="1" applyFill="1" applyBorder="1" applyAlignment="1" applyProtection="1">
      <alignment horizontal="left" vertical="center"/>
      <protection locked="0"/>
    </xf>
    <xf numFmtId="0" fontId="38" fillId="0" borderId="0" xfId="0" applyFont="1" applyFill="1" applyAlignment="1" applyProtection="1">
      <alignment vertical="center"/>
      <protection hidden="1" locked="0"/>
    </xf>
    <xf numFmtId="2" fontId="13" fillId="0" borderId="7" xfId="0" applyNumberFormat="1" applyFont="1" applyFill="1" applyBorder="1" applyAlignment="1" applyProtection="1">
      <alignment vertical="center"/>
      <protection locked="0"/>
    </xf>
    <xf numFmtId="2" fontId="13" fillId="0" borderId="4" xfId="0" applyNumberFormat="1" applyFont="1" applyFill="1" applyBorder="1" applyAlignment="1" applyProtection="1">
      <alignment vertical="center"/>
      <protection locked="0"/>
    </xf>
    <xf numFmtId="2" fontId="1" fillId="9" borderId="7" xfId="0" applyNumberFormat="1" applyFont="1" applyFill="1" applyBorder="1" applyAlignment="1">
      <alignment/>
    </xf>
    <xf numFmtId="2" fontId="1" fillId="0" borderId="0" xfId="0" applyNumberFormat="1" applyFont="1" applyBorder="1" applyAlignment="1">
      <alignment/>
    </xf>
    <xf numFmtId="0" fontId="1" fillId="0" borderId="30" xfId="0" applyFont="1" applyFill="1" applyBorder="1" applyAlignment="1" applyProtection="1">
      <alignment vertical="center"/>
      <protection/>
    </xf>
    <xf numFmtId="0" fontId="11" fillId="0" borderId="13" xfId="0" applyFont="1" applyFill="1" applyBorder="1" applyAlignment="1" applyProtection="1">
      <alignment horizontal="left" vertical="center" wrapText="1"/>
      <protection/>
    </xf>
    <xf numFmtId="0" fontId="11" fillId="0" borderId="31" xfId="0" applyFont="1" applyFill="1" applyBorder="1" applyAlignment="1" applyProtection="1">
      <alignment horizontal="left" vertical="center" wrapText="1"/>
      <protection/>
    </xf>
    <xf numFmtId="0" fontId="13" fillId="0" borderId="21" xfId="0" applyFont="1" applyFill="1" applyBorder="1" applyAlignment="1" applyProtection="1">
      <alignment horizontal="center" vertical="center"/>
      <protection locked="0"/>
    </xf>
    <xf numFmtId="0" fontId="1" fillId="0" borderId="25" xfId="0" applyFont="1" applyFill="1" applyBorder="1" applyAlignment="1" applyProtection="1">
      <alignment vertical="center"/>
      <protection/>
    </xf>
    <xf numFmtId="0" fontId="1" fillId="0" borderId="21" xfId="0" applyFont="1" applyFill="1" applyBorder="1" applyAlignment="1" applyProtection="1">
      <alignment vertical="center"/>
      <protection/>
    </xf>
    <xf numFmtId="0" fontId="26" fillId="0" borderId="17" xfId="0" applyFont="1" applyBorder="1" applyAlignment="1">
      <alignment vertical="top" wrapText="1"/>
    </xf>
    <xf numFmtId="0" fontId="5" fillId="0" borderId="16" xfId="0" applyFont="1" applyFill="1" applyBorder="1" applyAlignment="1" applyProtection="1">
      <alignment vertical="center"/>
      <protection/>
    </xf>
    <xf numFmtId="0" fontId="1" fillId="0" borderId="14" xfId="0" applyFont="1" applyFill="1" applyBorder="1" applyAlignment="1" applyProtection="1">
      <alignment horizontal="left" vertical="center" wrapText="1"/>
      <protection/>
    </xf>
    <xf numFmtId="0" fontId="1" fillId="0" borderId="13" xfId="0" applyFont="1" applyFill="1" applyBorder="1" applyAlignment="1" applyProtection="1">
      <alignment horizontal="left" vertical="center" wrapText="1"/>
      <protection/>
    </xf>
    <xf numFmtId="0" fontId="1" fillId="0" borderId="31" xfId="0" applyFont="1" applyFill="1" applyBorder="1" applyAlignment="1" applyProtection="1">
      <alignment horizontal="left" vertical="center" wrapText="1"/>
      <protection/>
    </xf>
    <xf numFmtId="0" fontId="11" fillId="0" borderId="14" xfId="0" applyFont="1" applyFill="1" applyBorder="1" applyAlignment="1" applyProtection="1">
      <alignment horizontal="left" vertical="center" wrapText="1"/>
      <protection/>
    </xf>
    <xf numFmtId="49" fontId="13" fillId="0" borderId="27" xfId="0" applyNumberFormat="1" applyFont="1" applyFill="1" applyBorder="1" applyAlignment="1" applyProtection="1">
      <alignment horizontal="left" vertical="top" wrapText="1"/>
      <protection locked="0"/>
    </xf>
    <xf numFmtId="0" fontId="26" fillId="0" borderId="0" xfId="0" applyFont="1" applyAlignment="1">
      <alignment vertical="top" wrapText="1"/>
    </xf>
    <xf numFmtId="0" fontId="1" fillId="0" borderId="16" xfId="0" applyFont="1" applyFill="1" applyBorder="1" applyAlignment="1" applyProtection="1">
      <alignment vertical="center"/>
      <protection/>
    </xf>
    <xf numFmtId="49" fontId="18" fillId="0" borderId="16" xfId="0" applyNumberFormat="1" applyFont="1" applyFill="1" applyBorder="1" applyAlignment="1" applyProtection="1">
      <alignment horizontal="left" vertical="center"/>
      <protection locked="0"/>
    </xf>
    <xf numFmtId="0" fontId="26" fillId="0" borderId="16" xfId="0" applyFont="1" applyBorder="1" applyAlignment="1">
      <alignment/>
    </xf>
    <xf numFmtId="0" fontId="26" fillId="0" borderId="28" xfId="0" applyFont="1" applyBorder="1" applyAlignment="1">
      <alignment/>
    </xf>
    <xf numFmtId="188" fontId="37" fillId="0" borderId="21" xfId="0" applyNumberFormat="1" applyFont="1" applyFill="1" applyBorder="1" applyAlignment="1" applyProtection="1">
      <alignment vertical="center"/>
      <protection/>
    </xf>
    <xf numFmtId="0" fontId="36" fillId="0" borderId="26" xfId="0" applyFont="1" applyBorder="1" applyAlignment="1">
      <alignment vertical="center"/>
    </xf>
    <xf numFmtId="188" fontId="37" fillId="0" borderId="0" xfId="0" applyNumberFormat="1" applyFont="1" applyFill="1" applyBorder="1" applyAlignment="1" applyProtection="1">
      <alignment vertical="center"/>
      <protection/>
    </xf>
    <xf numFmtId="0" fontId="36" fillId="0" borderId="17" xfId="0" applyFont="1" applyBorder="1" applyAlignment="1">
      <alignment vertical="center"/>
    </xf>
    <xf numFmtId="0" fontId="10" fillId="0" borderId="27"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17" xfId="0" applyFont="1" applyFill="1" applyBorder="1" applyAlignment="1" applyProtection="1">
      <alignment horizontal="center" vertical="center"/>
      <protection/>
    </xf>
    <xf numFmtId="0" fontId="1" fillId="0" borderId="27" xfId="0" applyFont="1" applyFill="1" applyBorder="1" applyAlignment="1" applyProtection="1">
      <alignment vertical="top" wrapText="1"/>
      <protection/>
    </xf>
    <xf numFmtId="0" fontId="0" fillId="0" borderId="0" xfId="0" applyAlignment="1">
      <alignment/>
    </xf>
    <xf numFmtId="0" fontId="0" fillId="0" borderId="17" xfId="0" applyBorder="1" applyAlignment="1">
      <alignment/>
    </xf>
    <xf numFmtId="0" fontId="12" fillId="0" borderId="15" xfId="0" applyFont="1" applyFill="1" applyBorder="1" applyAlignment="1" applyProtection="1">
      <alignment vertical="center"/>
      <protection/>
    </xf>
    <xf numFmtId="0" fontId="0" fillId="0" borderId="16" xfId="0" applyBorder="1" applyAlignment="1">
      <alignment vertical="center"/>
    </xf>
    <xf numFmtId="0" fontId="12" fillId="0" borderId="16" xfId="0" applyFont="1" applyFill="1" applyBorder="1" applyAlignment="1" applyProtection="1">
      <alignment vertical="center"/>
      <protection/>
    </xf>
    <xf numFmtId="0" fontId="1" fillId="0" borderId="0" xfId="0" applyFont="1" applyFill="1" applyAlignment="1" applyProtection="1">
      <alignment vertical="top" wrapText="1"/>
      <protection/>
    </xf>
    <xf numFmtId="0" fontId="1" fillId="0" borderId="17" xfId="0" applyFont="1" applyFill="1" applyBorder="1" applyAlignment="1" applyProtection="1">
      <alignment vertical="top" wrapText="1"/>
      <protection/>
    </xf>
    <xf numFmtId="0" fontId="12" fillId="0" borderId="27" xfId="0" applyFont="1" applyFill="1" applyBorder="1" applyAlignment="1" applyProtection="1">
      <alignment vertical="center"/>
      <protection/>
    </xf>
    <xf numFmtId="0" fontId="0" fillId="0" borderId="0" xfId="0" applyAlignment="1">
      <alignment vertical="center"/>
    </xf>
    <xf numFmtId="49" fontId="13" fillId="0" borderId="21" xfId="0" applyNumberFormat="1" applyFont="1" applyFill="1" applyBorder="1" applyAlignment="1" applyProtection="1">
      <alignment vertical="center"/>
      <protection locked="0"/>
    </xf>
    <xf numFmtId="49" fontId="13" fillId="0" borderId="26" xfId="0" applyNumberFormat="1" applyFont="1" applyFill="1" applyBorder="1" applyAlignment="1" applyProtection="1">
      <alignment vertical="center"/>
      <protection locked="0"/>
    </xf>
    <xf numFmtId="188" fontId="12" fillId="0" borderId="16" xfId="0" applyNumberFormat="1" applyFont="1" applyFill="1" applyBorder="1" applyAlignment="1" applyProtection="1">
      <alignment horizontal="right" vertical="center"/>
      <protection/>
    </xf>
    <xf numFmtId="0" fontId="13" fillId="0" borderId="23" xfId="0" applyFont="1" applyFill="1" applyBorder="1" applyAlignment="1" applyProtection="1">
      <alignment horizontal="center" vertical="center"/>
      <protection locked="0"/>
    </xf>
    <xf numFmtId="0" fontId="13" fillId="0" borderId="32" xfId="0" applyFont="1" applyFill="1" applyBorder="1" applyAlignment="1" applyProtection="1">
      <alignment horizontal="center" vertical="center"/>
      <protection locked="0"/>
    </xf>
    <xf numFmtId="0" fontId="1" fillId="0" borderId="9" xfId="0" applyFont="1" applyFill="1" applyBorder="1" applyAlignment="1" applyProtection="1">
      <alignment vertical="center"/>
      <protection/>
    </xf>
    <xf numFmtId="0" fontId="1" fillId="0" borderId="10" xfId="0" applyFont="1" applyFill="1" applyBorder="1" applyAlignment="1" applyProtection="1">
      <alignment vertical="center"/>
      <protection/>
    </xf>
    <xf numFmtId="0" fontId="1" fillId="0" borderId="29" xfId="0" applyFont="1" applyFill="1" applyBorder="1" applyAlignment="1" applyProtection="1">
      <alignment vertical="center"/>
      <protection/>
    </xf>
    <xf numFmtId="0" fontId="0" fillId="0" borderId="13" xfId="0" applyBorder="1" applyAlignment="1" applyProtection="1">
      <alignment vertical="center"/>
      <protection/>
    </xf>
    <xf numFmtId="0" fontId="1" fillId="0" borderId="13" xfId="0" applyFont="1" applyFill="1" applyBorder="1" applyAlignment="1" applyProtection="1">
      <alignment vertical="center"/>
      <protection/>
    </xf>
    <xf numFmtId="0" fontId="0" fillId="0" borderId="20" xfId="0" applyBorder="1" applyAlignment="1" applyProtection="1">
      <alignment vertical="center"/>
      <protection/>
    </xf>
    <xf numFmtId="0" fontId="1" fillId="0" borderId="14" xfId="0" applyFont="1" applyFill="1" applyBorder="1" applyAlignment="1" applyProtection="1">
      <alignment vertical="center"/>
      <protection/>
    </xf>
    <xf numFmtId="0" fontId="0" fillId="0" borderId="13" xfId="0" applyBorder="1" applyAlignment="1">
      <alignment vertical="center"/>
    </xf>
    <xf numFmtId="0" fontId="26" fillId="0" borderId="13" xfId="0" applyFont="1" applyBorder="1" applyAlignment="1" applyProtection="1">
      <alignment vertical="center"/>
      <protection locked="0"/>
    </xf>
    <xf numFmtId="0" fontId="26" fillId="0" borderId="20" xfId="0" applyFont="1" applyBorder="1" applyAlignment="1" applyProtection="1">
      <alignment vertical="center"/>
      <protection locked="0"/>
    </xf>
    <xf numFmtId="49" fontId="20" fillId="0" borderId="0" xfId="0" applyNumberFormat="1" applyFont="1" applyFill="1" applyAlignment="1" applyProtection="1">
      <alignment horizontal="center" vertical="center"/>
      <protection locked="0"/>
    </xf>
    <xf numFmtId="0" fontId="1" fillId="0" borderId="33" xfId="0" applyFont="1" applyFill="1" applyBorder="1" applyAlignment="1" applyProtection="1">
      <alignment vertical="center"/>
      <protection/>
    </xf>
    <xf numFmtId="0" fontId="1" fillId="0" borderId="34" xfId="0" applyFont="1" applyFill="1" applyBorder="1" applyAlignment="1" applyProtection="1">
      <alignment vertical="center"/>
      <protection/>
    </xf>
    <xf numFmtId="0" fontId="1" fillId="0" borderId="35" xfId="0" applyFont="1" applyFill="1" applyBorder="1" applyAlignment="1" applyProtection="1">
      <alignment vertical="center"/>
      <protection/>
    </xf>
    <xf numFmtId="0" fontId="1" fillId="0" borderId="18" xfId="0" applyFont="1" applyFill="1" applyBorder="1" applyAlignment="1" applyProtection="1">
      <alignment vertical="center"/>
      <protection/>
    </xf>
    <xf numFmtId="49" fontId="13" fillId="0" borderId="13" xfId="0" applyNumberFormat="1" applyFont="1" applyFill="1" applyBorder="1" applyAlignment="1" applyProtection="1">
      <alignment horizontal="left" vertical="center"/>
      <protection locked="0"/>
    </xf>
    <xf numFmtId="0" fontId="26" fillId="0" borderId="13" xfId="0" applyFont="1" applyBorder="1" applyAlignment="1">
      <alignment horizontal="left" vertical="center"/>
    </xf>
    <xf numFmtId="0" fontId="26" fillId="0" borderId="20" xfId="0" applyFont="1" applyBorder="1" applyAlignment="1">
      <alignment horizontal="left" vertical="center"/>
    </xf>
    <xf numFmtId="0" fontId="1" fillId="0" borderId="27" xfId="0" applyFont="1" applyFill="1" applyBorder="1" applyAlignment="1" applyProtection="1">
      <alignment vertical="top"/>
      <protection/>
    </xf>
    <xf numFmtId="0" fontId="0" fillId="0" borderId="0" xfId="0" applyAlignment="1">
      <alignment vertical="top"/>
    </xf>
    <xf numFmtId="0" fontId="0" fillId="0" borderId="15" xfId="0" applyBorder="1" applyAlignment="1">
      <alignment vertical="top"/>
    </xf>
    <xf numFmtId="0" fontId="0" fillId="0" borderId="16" xfId="0" applyBorder="1" applyAlignment="1">
      <alignment vertical="top"/>
    </xf>
    <xf numFmtId="0" fontId="1" fillId="0" borderId="0" xfId="0" applyFont="1" applyFill="1" applyBorder="1" applyAlignment="1" applyProtection="1">
      <alignment vertical="center"/>
      <protection/>
    </xf>
    <xf numFmtId="49" fontId="19" fillId="0" borderId="0" xfId="0" applyNumberFormat="1" applyFont="1" applyFill="1" applyAlignment="1" applyProtection="1">
      <alignment horizontal="center" vertical="center"/>
      <protection locked="0"/>
    </xf>
    <xf numFmtId="0" fontId="0" fillId="0" borderId="21" xfId="0" applyBorder="1" applyAlignment="1">
      <alignment vertical="center"/>
    </xf>
    <xf numFmtId="0" fontId="0" fillId="0" borderId="26" xfId="0" applyBorder="1" applyAlignment="1">
      <alignment vertical="center"/>
    </xf>
    <xf numFmtId="0" fontId="0" fillId="0" borderId="10" xfId="0" applyBorder="1" applyAlignment="1">
      <alignment vertical="center"/>
    </xf>
    <xf numFmtId="49" fontId="13" fillId="0" borderId="10" xfId="0" applyNumberFormat="1" applyFont="1" applyFill="1" applyBorder="1" applyAlignment="1" applyProtection="1">
      <alignment horizontal="left" vertical="center"/>
      <protection locked="0"/>
    </xf>
    <xf numFmtId="0" fontId="26" fillId="0" borderId="10" xfId="0" applyFont="1" applyBorder="1" applyAlignment="1">
      <alignment horizontal="left" vertical="center"/>
    </xf>
    <xf numFmtId="0" fontId="26" fillId="0" borderId="36" xfId="0" applyFont="1" applyBorder="1" applyAlignment="1">
      <alignment horizontal="left" vertical="center"/>
    </xf>
    <xf numFmtId="0" fontId="1" fillId="0" borderId="37" xfId="0" applyFont="1" applyFill="1" applyBorder="1" applyAlignment="1" applyProtection="1">
      <alignment horizontal="left" vertical="center" wrapText="1"/>
      <protection/>
    </xf>
    <xf numFmtId="0" fontId="1" fillId="0" borderId="22" xfId="0" applyFont="1" applyFill="1" applyBorder="1" applyAlignment="1" applyProtection="1">
      <alignment horizontal="left" vertical="center" wrapText="1"/>
      <protection/>
    </xf>
    <xf numFmtId="0" fontId="1" fillId="0" borderId="38" xfId="0" applyFont="1" applyFill="1" applyBorder="1" applyAlignment="1" applyProtection="1">
      <alignment horizontal="left" vertical="center" wrapText="1"/>
      <protection/>
    </xf>
    <xf numFmtId="0" fontId="0" fillId="0" borderId="34" xfId="0" applyBorder="1" applyAlignment="1">
      <alignment vertical="center"/>
    </xf>
    <xf numFmtId="0" fontId="0" fillId="0" borderId="35" xfId="0" applyBorder="1" applyAlignment="1">
      <alignment vertical="center"/>
    </xf>
    <xf numFmtId="49" fontId="18" fillId="0" borderId="21" xfId="0" applyNumberFormat="1" applyFont="1" applyFill="1" applyBorder="1" applyAlignment="1" applyProtection="1">
      <alignment horizontal="left" vertical="center"/>
      <protection locked="0"/>
    </xf>
    <xf numFmtId="0" fontId="26" fillId="0" borderId="21" xfId="0" applyFont="1" applyBorder="1" applyAlignment="1">
      <alignment/>
    </xf>
    <xf numFmtId="0" fontId="26" fillId="0" borderId="26" xfId="0" applyFont="1" applyBorder="1" applyAlignment="1">
      <alignment/>
    </xf>
    <xf numFmtId="49" fontId="18" fillId="0" borderId="0" xfId="0" applyNumberFormat="1" applyFont="1" applyFill="1" applyBorder="1" applyAlignment="1" applyProtection="1">
      <alignment horizontal="left" vertical="center"/>
      <protection locked="0"/>
    </xf>
    <xf numFmtId="0" fontId="26" fillId="0" borderId="0" xfId="0" applyFont="1" applyAlignment="1">
      <alignment/>
    </xf>
    <xf numFmtId="0" fontId="26" fillId="0" borderId="17" xfId="0" applyFont="1" applyBorder="1" applyAlignment="1">
      <alignment/>
    </xf>
    <xf numFmtId="14" fontId="13" fillId="0" borderId="22" xfId="0" applyNumberFormat="1" applyFont="1" applyFill="1" applyBorder="1" applyAlignment="1" applyProtection="1">
      <alignment horizontal="left" vertical="center"/>
      <protection locked="0"/>
    </xf>
    <xf numFmtId="0" fontId="26" fillId="0" borderId="22" xfId="0" applyFont="1" applyBorder="1" applyAlignment="1">
      <alignment horizontal="left" vertical="center"/>
    </xf>
    <xf numFmtId="0" fontId="26" fillId="0" borderId="39" xfId="0" applyFont="1" applyBorder="1" applyAlignment="1">
      <alignment horizontal="left" vertical="center"/>
    </xf>
    <xf numFmtId="49" fontId="13" fillId="0" borderId="22" xfId="0" applyNumberFormat="1" applyFont="1" applyFill="1" applyBorder="1" applyAlignment="1" applyProtection="1">
      <alignment horizontal="left" vertical="center"/>
      <protection locked="0"/>
    </xf>
    <xf numFmtId="0" fontId="1" fillId="0" borderId="37" xfId="0" applyFont="1" applyFill="1" applyBorder="1" applyAlignment="1" applyProtection="1">
      <alignment vertical="center"/>
      <protection/>
    </xf>
    <xf numFmtId="0" fontId="0" fillId="0" borderId="22" xfId="0" applyBorder="1" applyAlignment="1">
      <alignment vertical="center"/>
    </xf>
    <xf numFmtId="49" fontId="13" fillId="0" borderId="16" xfId="0" applyNumberFormat="1" applyFont="1" applyFill="1" applyBorder="1" applyAlignment="1" applyProtection="1">
      <alignment horizontal="center" vertical="center"/>
      <protection/>
    </xf>
    <xf numFmtId="49" fontId="13" fillId="0" borderId="28" xfId="0" applyNumberFormat="1" applyFont="1" applyFill="1" applyBorder="1" applyAlignment="1" applyProtection="1">
      <alignment horizontal="center" vertical="center"/>
      <protection/>
    </xf>
    <xf numFmtId="0" fontId="12" fillId="0" borderId="25" xfId="0"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188" fontId="15" fillId="0" borderId="16" xfId="0" applyNumberFormat="1" applyFont="1" applyFill="1" applyBorder="1" applyAlignment="1" applyProtection="1">
      <alignment vertical="center"/>
      <protection/>
    </xf>
    <xf numFmtId="188" fontId="15" fillId="0" borderId="28" xfId="0" applyNumberFormat="1" applyFont="1" applyFill="1" applyBorder="1" applyAlignment="1" applyProtection="1">
      <alignment vertical="center"/>
      <protection/>
    </xf>
    <xf numFmtId="188" fontId="28" fillId="0" borderId="0" xfId="0" applyNumberFormat="1" applyFont="1" applyFill="1" applyBorder="1" applyAlignment="1" applyProtection="1">
      <alignment vertical="center"/>
      <protection/>
    </xf>
    <xf numFmtId="0" fontId="21" fillId="0" borderId="0" xfId="0" applyFont="1" applyBorder="1" applyAlignment="1">
      <alignment vertical="center"/>
    </xf>
    <xf numFmtId="0" fontId="1" fillId="0" borderId="13" xfId="0" applyFont="1" applyFill="1" applyBorder="1" applyAlignment="1" applyProtection="1">
      <alignment horizontal="center" vertical="center"/>
      <protection/>
    </xf>
    <xf numFmtId="0" fontId="1" fillId="0" borderId="20"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0" fontId="1" fillId="0" borderId="22" xfId="0" applyFont="1" applyFill="1" applyBorder="1" applyAlignment="1" applyProtection="1">
      <alignment vertical="center"/>
      <protection/>
    </xf>
    <xf numFmtId="0" fontId="1" fillId="0" borderId="39" xfId="0" applyFont="1" applyFill="1" applyBorder="1" applyAlignment="1" applyProtection="1">
      <alignment vertical="center"/>
      <protection/>
    </xf>
    <xf numFmtId="49" fontId="13" fillId="0" borderId="22" xfId="0" applyNumberFormat="1" applyFont="1" applyFill="1" applyBorder="1" applyAlignment="1" applyProtection="1">
      <alignment vertical="center"/>
      <protection locked="0"/>
    </xf>
    <xf numFmtId="49" fontId="13" fillId="0" borderId="39" xfId="0" applyNumberFormat="1" applyFont="1" applyFill="1" applyBorder="1" applyAlignment="1" applyProtection="1">
      <alignment vertical="center"/>
      <protection locked="0"/>
    </xf>
    <xf numFmtId="0" fontId="12" fillId="0" borderId="0" xfId="0" applyFont="1" applyFill="1" applyBorder="1" applyAlignment="1" applyProtection="1">
      <alignment vertical="center"/>
      <protection/>
    </xf>
    <xf numFmtId="0" fontId="1" fillId="0" borderId="15" xfId="0" applyFont="1" applyFill="1" applyBorder="1" applyAlignment="1" applyProtection="1">
      <alignment horizontal="center" vertical="center"/>
      <protection/>
    </xf>
    <xf numFmtId="0" fontId="1" fillId="0" borderId="16" xfId="0" applyFont="1" applyFill="1" applyBorder="1" applyAlignment="1" applyProtection="1">
      <alignment horizontal="center" vertical="center"/>
      <protection/>
    </xf>
    <xf numFmtId="0" fontId="1" fillId="0" borderId="40" xfId="0" applyFont="1" applyFill="1" applyBorder="1" applyAlignment="1" applyProtection="1">
      <alignment horizontal="center" vertical="center"/>
      <protection/>
    </xf>
    <xf numFmtId="0" fontId="1" fillId="0" borderId="27" xfId="0" applyFont="1" applyFill="1" applyBorder="1" applyAlignment="1" applyProtection="1">
      <alignment vertical="center"/>
      <protection/>
    </xf>
    <xf numFmtId="0" fontId="1" fillId="0"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41" xfId="0" applyBorder="1" applyAlignment="1" applyProtection="1">
      <alignment vertical="center"/>
      <protection locked="0"/>
    </xf>
    <xf numFmtId="49" fontId="13" fillId="0" borderId="16"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vertical="center"/>
      <protection locked="0"/>
    </xf>
    <xf numFmtId="49" fontId="13" fillId="0" borderId="17" xfId="0" applyNumberFormat="1" applyFont="1" applyFill="1" applyBorder="1" applyAlignment="1" applyProtection="1">
      <alignment vertical="center"/>
      <protection locked="0"/>
    </xf>
    <xf numFmtId="0" fontId="1" fillId="0" borderId="42" xfId="0" applyFont="1" applyFill="1" applyBorder="1" applyAlignment="1" applyProtection="1">
      <alignment vertical="center"/>
      <protection/>
    </xf>
    <xf numFmtId="0" fontId="1" fillId="0" borderId="43" xfId="0" applyFont="1" applyFill="1" applyBorder="1" applyAlignment="1" applyProtection="1">
      <alignment vertical="center"/>
      <protection/>
    </xf>
    <xf numFmtId="49" fontId="13" fillId="0" borderId="13" xfId="0" applyNumberFormat="1" applyFont="1" applyFill="1" applyBorder="1" applyAlignment="1" applyProtection="1">
      <alignment vertical="center"/>
      <protection locked="0"/>
    </xf>
    <xf numFmtId="49" fontId="13" fillId="0" borderId="20" xfId="0" applyNumberFormat="1" applyFont="1" applyFill="1" applyBorder="1" applyAlignment="1" applyProtection="1">
      <alignment vertical="center"/>
      <protection locked="0"/>
    </xf>
    <xf numFmtId="0" fontId="12" fillId="0" borderId="21" xfId="0" applyFont="1" applyFill="1" applyBorder="1" applyAlignment="1" applyProtection="1">
      <alignment vertical="center"/>
      <protection/>
    </xf>
    <xf numFmtId="188" fontId="28" fillId="0" borderId="21" xfId="0" applyNumberFormat="1" applyFont="1" applyFill="1" applyBorder="1" applyAlignment="1" applyProtection="1">
      <alignment vertical="center"/>
      <protection/>
    </xf>
    <xf numFmtId="0" fontId="0" fillId="0" borderId="21" xfId="0" applyFont="1" applyBorder="1" applyAlignment="1">
      <alignment vertical="center"/>
    </xf>
    <xf numFmtId="0" fontId="0" fillId="0" borderId="20" xfId="0" applyBorder="1" applyAlignment="1">
      <alignment vertical="center"/>
    </xf>
    <xf numFmtId="49" fontId="13" fillId="0" borderId="31" xfId="0" applyNumberFormat="1" applyFont="1" applyFill="1" applyBorder="1" applyAlignment="1" applyProtection="1">
      <alignment vertical="center"/>
      <protection locked="0"/>
    </xf>
    <xf numFmtId="49" fontId="22" fillId="0" borderId="13" xfId="0" applyNumberFormat="1" applyFont="1" applyFill="1" applyBorder="1" applyAlignment="1" applyProtection="1">
      <alignment vertical="center"/>
      <protection locked="0"/>
    </xf>
    <xf numFmtId="49" fontId="22" fillId="0" borderId="20" xfId="0" applyNumberFormat="1" applyFont="1" applyFill="1" applyBorder="1" applyAlignment="1" applyProtection="1">
      <alignment vertical="center"/>
      <protection locked="0"/>
    </xf>
    <xf numFmtId="0" fontId="1" fillId="0" borderId="13" xfId="0" applyFont="1" applyFill="1" applyBorder="1" applyAlignment="1" applyProtection="1">
      <alignment horizontal="left" vertical="center"/>
      <protection/>
    </xf>
    <xf numFmtId="0" fontId="0" fillId="0" borderId="13" xfId="0" applyBorder="1" applyAlignment="1">
      <alignment horizontal="left" vertical="center"/>
    </xf>
    <xf numFmtId="0" fontId="0" fillId="0" borderId="31" xfId="0" applyBorder="1" applyAlignment="1">
      <alignment horizontal="left" vertical="center"/>
    </xf>
    <xf numFmtId="49" fontId="13" fillId="0" borderId="10" xfId="0" applyNumberFormat="1" applyFont="1" applyFill="1" applyBorder="1" applyAlignment="1" applyProtection="1">
      <alignment vertical="center"/>
      <protection locked="0"/>
    </xf>
    <xf numFmtId="49" fontId="13" fillId="0" borderId="18" xfId="0" applyNumberFormat="1" applyFont="1" applyFill="1" applyBorder="1" applyAlignment="1" applyProtection="1">
      <alignment vertical="center"/>
      <protection locked="0"/>
    </xf>
    <xf numFmtId="0" fontId="1" fillId="0" borderId="36" xfId="0" applyFont="1" applyFill="1" applyBorder="1" applyAlignment="1" applyProtection="1">
      <alignment vertical="center"/>
      <protection/>
    </xf>
    <xf numFmtId="0" fontId="1" fillId="0" borderId="44" xfId="0" applyFont="1" applyFill="1" applyBorder="1" applyAlignment="1" applyProtection="1">
      <alignment vertical="center"/>
      <protection/>
    </xf>
    <xf numFmtId="0" fontId="1" fillId="0" borderId="45" xfId="0" applyFont="1" applyFill="1" applyBorder="1" applyAlignment="1" applyProtection="1">
      <alignment vertical="center"/>
      <protection/>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1">
    <dxf>
      <font>
        <color rgb="FF80808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DnT</c:v>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cat>
            <c:strRef>
              <c:f>Formulier!#REF!</c:f>
              <c:strCache>
                <c:ptCount val="1"/>
                <c:pt idx="0">
                  <c:v>1</c:v>
                </c:pt>
              </c:strCache>
            </c:strRef>
          </c:cat>
          <c:val>
            <c:numRef>
              <c:f>Formulier!#REF!</c:f>
              <c:numCache>
                <c:ptCount val="1"/>
                <c:pt idx="0">
                  <c:v>1</c:v>
                </c:pt>
              </c:numCache>
            </c:numRef>
          </c:val>
          <c:smooth val="0"/>
        </c:ser>
        <c:ser>
          <c:idx val="1"/>
          <c:order val="1"/>
          <c:tx>
            <c:v>DnT;A</c:v>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00"/>
                </a:solidFill>
              </a:ln>
            </c:spPr>
          </c:marker>
          <c:cat>
            <c:strRef>
              <c:f>Formulier!#REF!</c:f>
              <c:strCache>
                <c:ptCount val="1"/>
                <c:pt idx="0">
                  <c:v>1</c:v>
                </c:pt>
              </c:strCache>
            </c:strRef>
          </c:cat>
          <c:val>
            <c:numRef>
              <c:f>Formulier!#REF!</c:f>
              <c:numCache>
                <c:ptCount val="1"/>
                <c:pt idx="0">
                  <c:v>1</c:v>
                </c:pt>
              </c:numCache>
            </c:numRef>
          </c:val>
          <c:smooth val="0"/>
        </c:ser>
        <c:marker val="1"/>
        <c:axId val="49098282"/>
        <c:axId val="39231355"/>
      </c:lineChart>
      <c:catAx>
        <c:axId val="49098282"/>
        <c:scaling>
          <c:orientation val="minMax"/>
        </c:scaling>
        <c:axPos val="b"/>
        <c:majorGridlines/>
        <c:delete val="0"/>
        <c:numFmt formatCode="General" sourceLinked="1"/>
        <c:majorTickMark val="in"/>
        <c:minorTickMark val="none"/>
        <c:tickLblPos val="low"/>
        <c:crossAx val="39231355"/>
        <c:crosses val="autoZero"/>
        <c:auto val="1"/>
        <c:lblOffset val="100"/>
        <c:noMultiLvlLbl val="0"/>
      </c:catAx>
      <c:valAx>
        <c:axId val="39231355"/>
        <c:scaling>
          <c:orientation val="minMax"/>
          <c:max val="50"/>
          <c:min val="15"/>
        </c:scaling>
        <c:axPos val="l"/>
        <c:majorGridlines/>
        <c:delete val="0"/>
        <c:numFmt formatCode="General" sourceLinked="1"/>
        <c:majorTickMark val="out"/>
        <c:minorTickMark val="none"/>
        <c:tickLblPos val="nextTo"/>
        <c:crossAx val="49098282"/>
        <c:crossesAt val="1"/>
        <c:crossBetween val="between"/>
        <c:dispUnits/>
      </c:valAx>
      <c:spPr>
        <a:noFill/>
        <a:ln w="3175">
          <a:solidFill/>
        </a:ln>
      </c:spPr>
    </c:plotArea>
    <c:legend>
      <c:legendPos val="r"/>
      <c:layout/>
      <c:overlay val="0"/>
    </c:legend>
    <c:plotVisOnly val="0"/>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DnT</c:v>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cat>
            <c:strRef>
              <c:f>Formulier!#REF!</c:f>
              <c:strCache>
                <c:ptCount val="1"/>
                <c:pt idx="0">
                  <c:v>1</c:v>
                </c:pt>
              </c:strCache>
            </c:strRef>
          </c:cat>
          <c:val>
            <c:numRef>
              <c:f>Formulier!#REF!</c:f>
              <c:numCache>
                <c:ptCount val="1"/>
                <c:pt idx="0">
                  <c:v>1</c:v>
                </c:pt>
              </c:numCache>
            </c:numRef>
          </c:val>
          <c:smooth val="0"/>
        </c:ser>
        <c:ser>
          <c:idx val="1"/>
          <c:order val="1"/>
          <c:tx>
            <c:v>DnT;A</c:v>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00"/>
                </a:solidFill>
              </a:ln>
            </c:spPr>
          </c:marker>
          <c:cat>
            <c:strRef>
              <c:f>Formulier!#REF!</c:f>
              <c:strCache>
                <c:ptCount val="1"/>
                <c:pt idx="0">
                  <c:v>1</c:v>
                </c:pt>
              </c:strCache>
            </c:strRef>
          </c:cat>
          <c:val>
            <c:numRef>
              <c:f>Formulier!#REF!</c:f>
              <c:numCache>
                <c:ptCount val="1"/>
                <c:pt idx="0">
                  <c:v>1</c:v>
                </c:pt>
              </c:numCache>
            </c:numRef>
          </c:val>
          <c:smooth val="0"/>
        </c:ser>
        <c:marker val="1"/>
        <c:axId val="17537876"/>
        <c:axId val="23623157"/>
      </c:lineChart>
      <c:catAx>
        <c:axId val="17537876"/>
        <c:scaling>
          <c:orientation val="minMax"/>
        </c:scaling>
        <c:axPos val="b"/>
        <c:majorGridlines/>
        <c:delete val="0"/>
        <c:numFmt formatCode="General" sourceLinked="1"/>
        <c:majorTickMark val="in"/>
        <c:minorTickMark val="none"/>
        <c:tickLblPos val="low"/>
        <c:crossAx val="23623157"/>
        <c:crosses val="autoZero"/>
        <c:auto val="1"/>
        <c:lblOffset val="100"/>
        <c:noMultiLvlLbl val="0"/>
      </c:catAx>
      <c:valAx>
        <c:axId val="23623157"/>
        <c:scaling>
          <c:orientation val="minMax"/>
          <c:max val="50"/>
          <c:min val="15"/>
        </c:scaling>
        <c:axPos val="l"/>
        <c:majorGridlines/>
        <c:delete val="0"/>
        <c:numFmt formatCode="General" sourceLinked="1"/>
        <c:majorTickMark val="out"/>
        <c:minorTickMark val="none"/>
        <c:tickLblPos val="nextTo"/>
        <c:crossAx val="17537876"/>
        <c:crossesAt val="1"/>
        <c:crossBetween val="between"/>
        <c:dispUnits/>
      </c:valAx>
      <c:spPr>
        <a:noFill/>
        <a:ln w="3175">
          <a:solidFill/>
        </a:ln>
      </c:spPr>
    </c:plotArea>
    <c:legend>
      <c:legendPos val="r"/>
      <c:layout/>
      <c:overlay val="0"/>
    </c:legend>
    <c:plotVisOnly val="0"/>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
          <c:w val="0.933"/>
          <c:h val="0.96225"/>
        </c:manualLayout>
      </c:layout>
      <c:lineChart>
        <c:grouping val="standard"/>
        <c:varyColors val="0"/>
        <c:ser>
          <c:idx val="0"/>
          <c:order val="0"/>
          <c:tx>
            <c:v>Li;nT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8080"/>
              </a:solidFill>
              <a:ln>
                <a:solidFill>
                  <a:srgbClr val="003300"/>
                </a:solidFill>
              </a:ln>
            </c:spPr>
          </c:marker>
          <c:cat>
            <c:numRef>
              <c:f>Formulier!$F$20:$J$20</c:f>
              <c:numCache/>
            </c:numRef>
          </c:cat>
          <c:val>
            <c:numRef>
              <c:f>Formulier!$F$25:$J$25</c:f>
              <c:numCache/>
            </c:numRef>
          </c:val>
          <c:smooth val="0"/>
        </c:ser>
        <c:ser>
          <c:idx val="1"/>
          <c:order val="1"/>
          <c:tx>
            <c:v>Li;A</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CCFF"/>
              </a:solidFill>
              <a:ln>
                <a:solidFill>
                  <a:srgbClr val="0000FF"/>
                </a:solidFill>
              </a:ln>
            </c:spPr>
          </c:marker>
          <c:cat>
            <c:numRef>
              <c:f>Formulier!$F$20:$J$20</c:f>
              <c:numCache/>
            </c:numRef>
          </c:cat>
          <c:val>
            <c:numRef>
              <c:f>Formulier!$F$27:$J$27</c:f>
              <c:numCache/>
            </c:numRef>
          </c:val>
          <c:smooth val="0"/>
        </c:ser>
        <c:ser>
          <c:idx val="2"/>
          <c:order val="2"/>
          <c:tx>
            <c:v>Li;A;k</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Formulier!$F$20:$J$20</c:f>
              <c:numCache/>
            </c:numRef>
          </c:cat>
          <c:val>
            <c:numRef>
              <c:f>Formulier!$F$29:$J$29</c:f>
              <c:numCache/>
            </c:numRef>
          </c:val>
          <c:smooth val="0"/>
        </c:ser>
        <c:axId val="11281822"/>
        <c:axId val="34427535"/>
      </c:lineChart>
      <c:catAx>
        <c:axId val="11281822"/>
        <c:scaling>
          <c:orientation val="minMax"/>
        </c:scaling>
        <c:axPos val="b"/>
        <c:title>
          <c:tx>
            <c:rich>
              <a:bodyPr vert="horz" rot="0" anchor="ctr"/>
              <a:lstStyle/>
              <a:p>
                <a:pPr algn="ctr">
                  <a:defRPr/>
                </a:pPr>
                <a:r>
                  <a:rPr lang="en-US" cap="none" sz="900" b="1" i="0" u="none" baseline="0"/>
                  <a:t>frequentie [Hz]</a:t>
                </a:r>
              </a:p>
            </c:rich>
          </c:tx>
          <c:layout>
            <c:manualLayout>
              <c:xMode val="factor"/>
              <c:yMode val="factor"/>
              <c:x val="0.0035"/>
              <c:y val="0.00075"/>
            </c:manualLayout>
          </c:layout>
          <c:overlay val="0"/>
          <c:spPr>
            <a:noFill/>
            <a:ln>
              <a:noFill/>
            </a:ln>
          </c:spPr>
        </c:title>
        <c:majorGridlines/>
        <c:delete val="0"/>
        <c:numFmt formatCode="General" sourceLinked="1"/>
        <c:majorTickMark val="out"/>
        <c:minorTickMark val="none"/>
        <c:tickLblPos val="nextTo"/>
        <c:crossAx val="34427535"/>
        <c:crossesAt val="0"/>
        <c:auto val="0"/>
        <c:lblOffset val="100"/>
        <c:noMultiLvlLbl val="0"/>
      </c:catAx>
      <c:valAx>
        <c:axId val="34427535"/>
        <c:scaling>
          <c:orientation val="minMax"/>
          <c:max val="55"/>
          <c:min val="0"/>
        </c:scaling>
        <c:axPos val="l"/>
        <c:title>
          <c:tx>
            <c:rich>
              <a:bodyPr vert="horz" rot="-5400000" anchor="ctr"/>
              <a:lstStyle/>
              <a:p>
                <a:pPr algn="ctr">
                  <a:defRPr/>
                </a:pPr>
                <a:r>
                  <a:rPr lang="en-US" cap="none" sz="900" b="1" i="0" u="none" baseline="0"/>
                  <a:t>geluidwering [dB]</a:t>
                </a:r>
              </a:p>
            </c:rich>
          </c:tx>
          <c:layout/>
          <c:overlay val="0"/>
          <c:spPr>
            <a:noFill/>
            <a:ln>
              <a:noFill/>
            </a:ln>
          </c:spPr>
        </c:title>
        <c:majorGridlines>
          <c:spPr>
            <a:ln w="3175">
              <a:solidFill/>
            </a:ln>
          </c:spPr>
        </c:majorGridlines>
        <c:delete val="0"/>
        <c:numFmt formatCode="0" sourceLinked="0"/>
        <c:majorTickMark val="out"/>
        <c:minorTickMark val="none"/>
        <c:tickLblPos val="nextTo"/>
        <c:spPr>
          <a:ln w="3175">
            <a:solidFill/>
          </a:ln>
        </c:spPr>
        <c:crossAx val="11281822"/>
        <c:crossesAt val="1"/>
        <c:crossBetween val="midCat"/>
        <c:dispUnits/>
        <c:majorUnit val="10"/>
        <c:minorUnit val="2"/>
      </c:valAx>
      <c:spPr>
        <a:solidFill>
          <a:srgbClr val="C0C0C0"/>
        </a:solidFill>
        <a:ln w="12700">
          <a:solidFill>
            <a:srgbClr val="808080"/>
          </a:solidFill>
        </a:ln>
      </c:spPr>
    </c:plotArea>
    <c:legend>
      <c:legendPos val="r"/>
      <c:layout>
        <c:manualLayout>
          <c:xMode val="edge"/>
          <c:yMode val="edge"/>
          <c:x val="0.28675"/>
          <c:y val="0.85075"/>
        </c:manualLayout>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4.emf" /><Relationship Id="rId6"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0.emf" /><Relationship Id="rId3"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53</xdr:row>
      <xdr:rowOff>123825</xdr:rowOff>
    </xdr:from>
    <xdr:to>
      <xdr:col>8</xdr:col>
      <xdr:colOff>142875</xdr:colOff>
      <xdr:row>55</xdr:row>
      <xdr:rowOff>28575</xdr:rowOff>
    </xdr:to>
    <xdr:pic>
      <xdr:nvPicPr>
        <xdr:cNvPr id="1" name="Picture 1"/>
        <xdr:cNvPicPr preferRelativeResize="1">
          <a:picLocks noChangeAspect="1"/>
        </xdr:cNvPicPr>
      </xdr:nvPicPr>
      <xdr:blipFill>
        <a:blip r:embed="rId1"/>
        <a:stretch>
          <a:fillRect/>
        </a:stretch>
      </xdr:blipFill>
      <xdr:spPr>
        <a:xfrm>
          <a:off x="1219200" y="9124950"/>
          <a:ext cx="3800475" cy="228600"/>
        </a:xfrm>
        <a:prstGeom prst="rect">
          <a:avLst/>
        </a:prstGeom>
        <a:noFill/>
        <a:ln w="9525" cmpd="sng">
          <a:noFill/>
        </a:ln>
      </xdr:spPr>
    </xdr:pic>
    <xdr:clientData/>
  </xdr:twoCellAnchor>
  <xdr:twoCellAnchor editAs="absolute">
    <xdr:from>
      <xdr:col>0</xdr:col>
      <xdr:colOff>0</xdr:colOff>
      <xdr:row>0</xdr:row>
      <xdr:rowOff>0</xdr:rowOff>
    </xdr:from>
    <xdr:to>
      <xdr:col>4</xdr:col>
      <xdr:colOff>476250</xdr:colOff>
      <xdr:row>3</xdr:row>
      <xdr:rowOff>0</xdr:rowOff>
    </xdr:to>
    <xdr:pic>
      <xdr:nvPicPr>
        <xdr:cNvPr id="2" name="Picture 2"/>
        <xdr:cNvPicPr preferRelativeResize="1">
          <a:picLocks noChangeAspect="1"/>
        </xdr:cNvPicPr>
      </xdr:nvPicPr>
      <xdr:blipFill>
        <a:blip r:embed="rId2"/>
        <a:stretch>
          <a:fillRect/>
        </a:stretch>
      </xdr:blipFill>
      <xdr:spPr>
        <a:xfrm>
          <a:off x="0" y="0"/>
          <a:ext cx="29146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23</xdr:row>
      <xdr:rowOff>38100</xdr:rowOff>
    </xdr:from>
    <xdr:to>
      <xdr:col>22</xdr:col>
      <xdr:colOff>0</xdr:colOff>
      <xdr:row>28</xdr:row>
      <xdr:rowOff>0</xdr:rowOff>
    </xdr:to>
    <xdr:graphicFrame>
      <xdr:nvGraphicFramePr>
        <xdr:cNvPr id="1" name="Chart 1"/>
        <xdr:cNvGraphicFramePr/>
      </xdr:nvGraphicFramePr>
      <xdr:xfrm>
        <a:off x="7877175" y="5629275"/>
        <a:ext cx="0" cy="2105025"/>
      </xdr:xfrm>
      <a:graphic>
        <a:graphicData uri="http://schemas.openxmlformats.org/drawingml/2006/chart">
          <c:chart xmlns:c="http://schemas.openxmlformats.org/drawingml/2006/chart" r:id="rId1"/>
        </a:graphicData>
      </a:graphic>
    </xdr:graphicFrame>
    <xdr:clientData/>
  </xdr:twoCellAnchor>
  <xdr:twoCellAnchor>
    <xdr:from>
      <xdr:col>22</xdr:col>
      <xdr:colOff>0</xdr:colOff>
      <xdr:row>23</xdr:row>
      <xdr:rowOff>38100</xdr:rowOff>
    </xdr:from>
    <xdr:to>
      <xdr:col>22</xdr:col>
      <xdr:colOff>0</xdr:colOff>
      <xdr:row>28</xdr:row>
      <xdr:rowOff>0</xdr:rowOff>
    </xdr:to>
    <xdr:graphicFrame>
      <xdr:nvGraphicFramePr>
        <xdr:cNvPr id="2" name="Chart 2"/>
        <xdr:cNvGraphicFramePr/>
      </xdr:nvGraphicFramePr>
      <xdr:xfrm>
        <a:off x="7877175" y="5629275"/>
        <a:ext cx="0" cy="2105025"/>
      </xdr:xfrm>
      <a:graphic>
        <a:graphicData uri="http://schemas.openxmlformats.org/drawingml/2006/chart">
          <c:chart xmlns:c="http://schemas.openxmlformats.org/drawingml/2006/chart" r:id="rId2"/>
        </a:graphicData>
      </a:graphic>
    </xdr:graphicFrame>
    <xdr:clientData/>
  </xdr:twoCellAnchor>
  <xdr:twoCellAnchor editAs="oneCell">
    <xdr:from>
      <xdr:col>23</xdr:col>
      <xdr:colOff>0</xdr:colOff>
      <xdr:row>5</xdr:row>
      <xdr:rowOff>161925</xdr:rowOff>
    </xdr:from>
    <xdr:to>
      <xdr:col>26</xdr:col>
      <xdr:colOff>238125</xdr:colOff>
      <xdr:row>6</xdr:row>
      <xdr:rowOff>180975</xdr:rowOff>
    </xdr:to>
    <xdr:pic>
      <xdr:nvPicPr>
        <xdr:cNvPr id="3" name="CommandButton1"/>
        <xdr:cNvPicPr preferRelativeResize="1">
          <a:picLocks noChangeAspect="1"/>
        </xdr:cNvPicPr>
      </xdr:nvPicPr>
      <xdr:blipFill>
        <a:blip r:embed="rId3"/>
        <a:stretch>
          <a:fillRect/>
        </a:stretch>
      </xdr:blipFill>
      <xdr:spPr>
        <a:xfrm>
          <a:off x="8258175" y="1400175"/>
          <a:ext cx="1485900" cy="266700"/>
        </a:xfrm>
        <a:prstGeom prst="rect">
          <a:avLst/>
        </a:prstGeom>
        <a:noFill/>
        <a:ln w="9525" cmpd="sng">
          <a:noFill/>
        </a:ln>
      </xdr:spPr>
    </xdr:pic>
    <xdr:clientData fPrintsWithSheet="0"/>
  </xdr:twoCellAnchor>
  <xdr:twoCellAnchor editAs="oneCell">
    <xdr:from>
      <xdr:col>23</xdr:col>
      <xdr:colOff>0</xdr:colOff>
      <xdr:row>7</xdr:row>
      <xdr:rowOff>38100</xdr:rowOff>
    </xdr:from>
    <xdr:to>
      <xdr:col>26</xdr:col>
      <xdr:colOff>238125</xdr:colOff>
      <xdr:row>8</xdr:row>
      <xdr:rowOff>66675</xdr:rowOff>
    </xdr:to>
    <xdr:pic>
      <xdr:nvPicPr>
        <xdr:cNvPr id="4" name="CommandButton2"/>
        <xdr:cNvPicPr preferRelativeResize="1">
          <a:picLocks noChangeAspect="1"/>
        </xdr:cNvPicPr>
      </xdr:nvPicPr>
      <xdr:blipFill>
        <a:blip r:embed="rId4"/>
        <a:stretch>
          <a:fillRect/>
        </a:stretch>
      </xdr:blipFill>
      <xdr:spPr>
        <a:xfrm>
          <a:off x="8258175" y="1771650"/>
          <a:ext cx="1485900" cy="276225"/>
        </a:xfrm>
        <a:prstGeom prst="rect">
          <a:avLst/>
        </a:prstGeom>
        <a:noFill/>
        <a:ln w="9525" cmpd="sng">
          <a:noFill/>
        </a:ln>
      </xdr:spPr>
    </xdr:pic>
    <xdr:clientData fPrintsWithSheet="0"/>
  </xdr:twoCellAnchor>
  <xdr:twoCellAnchor editAs="oneCell">
    <xdr:from>
      <xdr:col>23</xdr:col>
      <xdr:colOff>0</xdr:colOff>
      <xdr:row>9</xdr:row>
      <xdr:rowOff>66675</xdr:rowOff>
    </xdr:from>
    <xdr:to>
      <xdr:col>26</xdr:col>
      <xdr:colOff>238125</xdr:colOff>
      <xdr:row>11</xdr:row>
      <xdr:rowOff>0</xdr:rowOff>
    </xdr:to>
    <xdr:pic>
      <xdr:nvPicPr>
        <xdr:cNvPr id="5" name="CommandButton3"/>
        <xdr:cNvPicPr preferRelativeResize="1">
          <a:picLocks noChangeAspect="1"/>
        </xdr:cNvPicPr>
      </xdr:nvPicPr>
      <xdr:blipFill>
        <a:blip r:embed="rId5"/>
        <a:stretch>
          <a:fillRect/>
        </a:stretch>
      </xdr:blipFill>
      <xdr:spPr>
        <a:xfrm>
          <a:off x="8258175" y="2152650"/>
          <a:ext cx="1485900" cy="276225"/>
        </a:xfrm>
        <a:prstGeom prst="rect">
          <a:avLst/>
        </a:prstGeom>
        <a:noFill/>
        <a:ln w="9525" cmpd="sng">
          <a:noFill/>
        </a:ln>
      </xdr:spPr>
    </xdr:pic>
    <xdr:clientData fPrintsWithSheet="0"/>
  </xdr:twoCellAnchor>
  <xdr:oneCellAnchor>
    <xdr:from>
      <xdr:col>10</xdr:col>
      <xdr:colOff>76200</xdr:colOff>
      <xdr:row>18</xdr:row>
      <xdr:rowOff>66675</xdr:rowOff>
    </xdr:from>
    <xdr:ext cx="3705225" cy="5705475"/>
    <xdr:graphicFrame>
      <xdr:nvGraphicFramePr>
        <xdr:cNvPr id="6" name="Chart 61"/>
        <xdr:cNvGraphicFramePr/>
      </xdr:nvGraphicFramePr>
      <xdr:xfrm>
        <a:off x="4105275" y="4000500"/>
        <a:ext cx="3705225" cy="5705475"/>
      </xdr:xfrm>
      <a:graphic>
        <a:graphicData uri="http://schemas.openxmlformats.org/drawingml/2006/chart">
          <c:chart xmlns:c="http://schemas.openxmlformats.org/drawingml/2006/chart" r:id="rId6"/>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304800</xdr:colOff>
      <xdr:row>0</xdr:row>
      <xdr:rowOff>38100</xdr:rowOff>
    </xdr:from>
    <xdr:to>
      <xdr:col>6</xdr:col>
      <xdr:colOff>466725</xdr:colOff>
      <xdr:row>0</xdr:row>
      <xdr:rowOff>314325</xdr:rowOff>
    </xdr:to>
    <xdr:pic>
      <xdr:nvPicPr>
        <xdr:cNvPr id="1" name="CommandButton1"/>
        <xdr:cNvPicPr preferRelativeResize="1">
          <a:picLocks noChangeAspect="1"/>
        </xdr:cNvPicPr>
      </xdr:nvPicPr>
      <xdr:blipFill>
        <a:blip r:embed="rId1"/>
        <a:stretch>
          <a:fillRect/>
        </a:stretch>
      </xdr:blipFill>
      <xdr:spPr>
        <a:xfrm>
          <a:off x="2533650" y="38100"/>
          <a:ext cx="1704975" cy="276225"/>
        </a:xfrm>
        <a:prstGeom prst="rect">
          <a:avLst/>
        </a:prstGeom>
        <a:noFill/>
        <a:ln w="9525" cmpd="sng">
          <a:noFill/>
        </a:ln>
      </xdr:spPr>
    </xdr:pic>
    <xdr:clientData fPrintsWithSheet="0"/>
  </xdr:twoCellAnchor>
  <xdr:twoCellAnchor editAs="oneCell">
    <xdr:from>
      <xdr:col>6</xdr:col>
      <xdr:colOff>523875</xdr:colOff>
      <xdr:row>0</xdr:row>
      <xdr:rowOff>38100</xdr:rowOff>
    </xdr:from>
    <xdr:to>
      <xdr:col>8</xdr:col>
      <xdr:colOff>695325</xdr:colOff>
      <xdr:row>0</xdr:row>
      <xdr:rowOff>314325</xdr:rowOff>
    </xdr:to>
    <xdr:pic>
      <xdr:nvPicPr>
        <xdr:cNvPr id="2" name="CommandButton2"/>
        <xdr:cNvPicPr preferRelativeResize="1">
          <a:picLocks noChangeAspect="1"/>
        </xdr:cNvPicPr>
      </xdr:nvPicPr>
      <xdr:blipFill>
        <a:blip r:embed="rId2"/>
        <a:stretch>
          <a:fillRect/>
        </a:stretch>
      </xdr:blipFill>
      <xdr:spPr>
        <a:xfrm>
          <a:off x="4295775" y="38100"/>
          <a:ext cx="1704975" cy="276225"/>
        </a:xfrm>
        <a:prstGeom prst="rect">
          <a:avLst/>
        </a:prstGeom>
        <a:solidFill>
          <a:srgbClr val="FFFFFF"/>
        </a:solidFill>
        <a:ln w="1" cmpd="sng">
          <a:noFill/>
        </a:ln>
      </xdr:spPr>
    </xdr:pic>
    <xdr:clientData fPrintsWithSheet="0"/>
  </xdr:twoCellAnchor>
  <xdr:twoCellAnchor editAs="oneCell">
    <xdr:from>
      <xdr:col>1</xdr:col>
      <xdr:colOff>66675</xdr:colOff>
      <xdr:row>0</xdr:row>
      <xdr:rowOff>38100</xdr:rowOff>
    </xdr:from>
    <xdr:to>
      <xdr:col>3</xdr:col>
      <xdr:colOff>257175</xdr:colOff>
      <xdr:row>0</xdr:row>
      <xdr:rowOff>314325</xdr:rowOff>
    </xdr:to>
    <xdr:pic>
      <xdr:nvPicPr>
        <xdr:cNvPr id="3" name="CommandButton3"/>
        <xdr:cNvPicPr preferRelativeResize="1">
          <a:picLocks noChangeAspect="1"/>
        </xdr:cNvPicPr>
      </xdr:nvPicPr>
      <xdr:blipFill>
        <a:blip r:embed="rId3"/>
        <a:stretch>
          <a:fillRect/>
        </a:stretch>
      </xdr:blipFill>
      <xdr:spPr>
        <a:xfrm>
          <a:off x="781050" y="38100"/>
          <a:ext cx="1704975"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27</xdr:row>
      <xdr:rowOff>104775</xdr:rowOff>
    </xdr:from>
    <xdr:to>
      <xdr:col>5</xdr:col>
      <xdr:colOff>180975</xdr:colOff>
      <xdr:row>29</xdr:row>
      <xdr:rowOff>47625</xdr:rowOff>
    </xdr:to>
    <xdr:pic>
      <xdr:nvPicPr>
        <xdr:cNvPr id="1" name="CommandButton1"/>
        <xdr:cNvPicPr preferRelativeResize="1">
          <a:picLocks noChangeAspect="1"/>
        </xdr:cNvPicPr>
      </xdr:nvPicPr>
      <xdr:blipFill>
        <a:blip r:embed="rId1"/>
        <a:stretch>
          <a:fillRect/>
        </a:stretch>
      </xdr:blipFill>
      <xdr:spPr>
        <a:xfrm>
          <a:off x="914400" y="4705350"/>
          <a:ext cx="1838325" cy="266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IWB\Ilu;k%20en%20Ga;k\TEMP\GG-ILU-6nov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IWB\Ilu;k%20en%20Ga;k\GG-GA-nov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orblad"/>
      <sheetName val="Formulier"/>
      <sheetName val="Hulp"/>
      <sheetName val="Data"/>
      <sheetName val="E"/>
      <sheetName val="Codesleutel"/>
      <sheetName val="Inf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orblad"/>
      <sheetName val="Formulier"/>
      <sheetName val="Data"/>
      <sheetName val="Info"/>
    </sheetNames>
    <sheetDataSet>
      <sheetData sheetId="1">
        <row r="2">
          <cell r="C2" t="str">
            <v>Testproject 1</v>
          </cell>
          <cell r="I2" t="str">
            <v>Amsterdam</v>
          </cell>
          <cell r="S2">
            <v>13</v>
          </cell>
          <cell r="T2">
            <v>7</v>
          </cell>
          <cell r="U2">
            <v>1998</v>
          </cell>
        </row>
        <row r="3">
          <cell r="C3" t="str">
            <v>lindelaan</v>
          </cell>
          <cell r="J3">
            <v>21</v>
          </cell>
          <cell r="U3" t="str">
            <v>X</v>
          </cell>
        </row>
        <row r="4">
          <cell r="C4" t="str">
            <v>1e verdieping</v>
          </cell>
          <cell r="J4">
            <v>1112</v>
          </cell>
          <cell r="K4" t="str">
            <v>AG</v>
          </cell>
          <cell r="T4">
            <v>68</v>
          </cell>
        </row>
        <row r="5">
          <cell r="C5" t="str">
            <v>Speaker links</v>
          </cell>
          <cell r="X5">
            <v>0</v>
          </cell>
          <cell r="Y5">
            <v>0</v>
          </cell>
          <cell r="Z5">
            <v>0</v>
          </cell>
          <cell r="AA5">
            <v>0</v>
          </cell>
          <cell r="AB5">
            <v>0</v>
          </cell>
        </row>
        <row r="6">
          <cell r="C6" t="str">
            <v>achtergevel</v>
          </cell>
          <cell r="T6">
            <v>33</v>
          </cell>
        </row>
        <row r="7">
          <cell r="C7" t="str">
            <v>Slaapkamer achterzijde</v>
          </cell>
        </row>
        <row r="8">
          <cell r="C8" t="str">
            <v>rooster dicht</v>
          </cell>
        </row>
        <row r="10">
          <cell r="T10">
            <v>24.103453224793224</v>
          </cell>
        </row>
        <row r="12">
          <cell r="T12">
            <v>22.259230708035897</v>
          </cell>
        </row>
        <row r="14">
          <cell r="T14">
            <v>36.05664206064133</v>
          </cell>
        </row>
        <row r="16">
          <cell r="T16">
            <v>45.7407692919641</v>
          </cell>
        </row>
        <row r="18">
          <cell r="T18">
            <v>3</v>
          </cell>
        </row>
        <row r="20">
          <cell r="D20">
            <v>10.9</v>
          </cell>
          <cell r="M20" t="str">
            <v>4; 4; 2</v>
          </cell>
        </row>
        <row r="21">
          <cell r="D21">
            <v>50</v>
          </cell>
          <cell r="I21" t="str">
            <v> 4-15-8 ;6-20-8</v>
          </cell>
          <cell r="O21" t="str">
            <v>enkel</v>
          </cell>
        </row>
        <row r="22">
          <cell r="D22">
            <v>4.36</v>
          </cell>
          <cell r="I22" t="str">
            <v>suskast Alusta virgo 100</v>
          </cell>
        </row>
        <row r="25">
          <cell r="F25">
            <v>83</v>
          </cell>
          <cell r="G25">
            <v>85</v>
          </cell>
          <cell r="H25">
            <v>85.5</v>
          </cell>
          <cell r="I25">
            <v>83</v>
          </cell>
          <cell r="J25">
            <v>86</v>
          </cell>
        </row>
        <row r="26">
          <cell r="F26">
            <v>50</v>
          </cell>
          <cell r="G26">
            <v>50</v>
          </cell>
          <cell r="H26">
            <v>45</v>
          </cell>
          <cell r="I26">
            <v>46</v>
          </cell>
          <cell r="J26">
            <v>44</v>
          </cell>
        </row>
        <row r="27">
          <cell r="F27">
            <v>10</v>
          </cell>
          <cell r="G27">
            <v>10</v>
          </cell>
          <cell r="H27">
            <v>10</v>
          </cell>
          <cell r="I27">
            <v>10</v>
          </cell>
          <cell r="J27">
            <v>10</v>
          </cell>
        </row>
        <row r="28">
          <cell r="F28">
            <v>3</v>
          </cell>
          <cell r="G28">
            <v>3</v>
          </cell>
          <cell r="H28">
            <v>3</v>
          </cell>
          <cell r="I28">
            <v>3</v>
          </cell>
          <cell r="J28">
            <v>3</v>
          </cell>
        </row>
        <row r="29">
          <cell r="F29">
            <v>0.3</v>
          </cell>
          <cell r="G29">
            <v>0.3</v>
          </cell>
          <cell r="H29">
            <v>0.3</v>
          </cell>
          <cell r="I29">
            <v>0.3</v>
          </cell>
          <cell r="J29">
            <v>0.3</v>
          </cell>
        </row>
        <row r="30">
          <cell r="F30">
            <v>0.5</v>
          </cell>
        </row>
        <row r="35">
          <cell r="A35" t="str">
            <v>Opmerkingen:</v>
          </cell>
        </row>
        <row r="37">
          <cell r="F37" t="str">
            <v>luidspreker</v>
          </cell>
          <cell r="N37" t="str">
            <v>Van Puffelen</v>
          </cell>
        </row>
        <row r="38">
          <cell r="F38" t="str">
            <v>OMEGAM, Miniruis</v>
          </cell>
          <cell r="N38" t="str">
            <v>OMEGAM</v>
          </cell>
        </row>
        <row r="39">
          <cell r="N39" t="str">
            <v>Van Nijburg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Blad11" transitionEvaluation="1"/>
  <dimension ref="A4:C48"/>
  <sheetViews>
    <sheetView showGridLines="0" showRowColHeaders="0" workbookViewId="0" topLeftCell="A1">
      <selection activeCell="A1" sqref="A1"/>
    </sheetView>
  </sheetViews>
  <sheetFormatPr defaultColWidth="9.7109375" defaultRowHeight="12.75"/>
  <cols>
    <col min="1" max="3" width="9.140625" style="2" customWidth="1"/>
    <col min="4" max="16384" width="9.140625" style="96" customWidth="1"/>
  </cols>
  <sheetData>
    <row r="1" ht="12.75"/>
    <row r="2" ht="12.75"/>
    <row r="3" ht="12.75"/>
    <row r="4" ht="15">
      <c r="C4" s="95" t="s">
        <v>206</v>
      </c>
    </row>
    <row r="5" ht="12.75"/>
    <row r="6" ht="12.75"/>
    <row r="7" ht="12.75"/>
    <row r="8" spans="1:3" ht="12.75">
      <c r="A8" s="3"/>
      <c r="B8" s="3"/>
      <c r="C8" s="3"/>
    </row>
    <row r="9" ht="12.75">
      <c r="A9" s="3"/>
    </row>
    <row r="10" spans="1:3" ht="12.75">
      <c r="A10" s="3"/>
      <c r="B10" s="3"/>
      <c r="C10" s="3"/>
    </row>
    <row r="11" ht="12.75">
      <c r="A11" s="97"/>
    </row>
    <row r="12" ht="12.75">
      <c r="A12" s="97"/>
    </row>
    <row r="13" s="99" customFormat="1" ht="33">
      <c r="A13" s="98" t="s">
        <v>207</v>
      </c>
    </row>
    <row r="14" ht="12.75">
      <c r="A14" s="97"/>
    </row>
    <row r="15" s="99" customFormat="1" ht="23.25">
      <c r="A15" s="100" t="s">
        <v>239</v>
      </c>
    </row>
    <row r="16" ht="12.75">
      <c r="A16" s="101"/>
    </row>
    <row r="17" ht="12.75">
      <c r="A17" s="3"/>
    </row>
    <row r="18" spans="1:3" ht="12.75">
      <c r="A18" s="3"/>
      <c r="B18" s="3"/>
      <c r="C18" s="3"/>
    </row>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spans="1:3" ht="12.75">
      <c r="A40" s="96"/>
      <c r="C40" s="96"/>
    </row>
    <row r="41" spans="1:3" ht="12.75">
      <c r="A41" s="96"/>
      <c r="C41" s="96"/>
    </row>
    <row r="42" spans="1:3" ht="12.75">
      <c r="A42" s="102" t="s">
        <v>208</v>
      </c>
      <c r="C42" s="96"/>
    </row>
    <row r="43" spans="1:3" ht="12.75">
      <c r="A43" s="2" t="s">
        <v>209</v>
      </c>
      <c r="C43" s="96"/>
    </row>
    <row r="44" spans="1:3" ht="12.75">
      <c r="A44" s="2" t="s">
        <v>210</v>
      </c>
      <c r="C44" s="96"/>
    </row>
    <row r="45" spans="1:3" ht="12.75">
      <c r="A45" s="2" t="s">
        <v>211</v>
      </c>
      <c r="C45" s="96"/>
    </row>
    <row r="46" spans="1:3" ht="12.75">
      <c r="A46" s="2" t="s">
        <v>280</v>
      </c>
      <c r="C46" s="96"/>
    </row>
    <row r="47" ht="12.75"/>
    <row r="48" ht="12.75">
      <c r="A48" s="2" t="s">
        <v>271</v>
      </c>
    </row>
    <row r="55" ht="12.75"/>
  </sheetData>
  <sheetProtection sheet="1" objects="1" scenarios="1"/>
  <printOptions vertic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Blad2">
    <pageSetUpPr fitToPage="1"/>
  </sheetPr>
  <dimension ref="A1:AD39"/>
  <sheetViews>
    <sheetView showGridLines="0" tabSelected="1" workbookViewId="0" topLeftCell="A1">
      <selection activeCell="C2" sqref="C2:G2"/>
    </sheetView>
  </sheetViews>
  <sheetFormatPr defaultColWidth="5.7109375" defaultRowHeight="12.75"/>
  <cols>
    <col min="1" max="1" width="13.7109375" style="17" customWidth="1"/>
    <col min="2" max="2" width="1.57421875" style="17" customWidth="1"/>
    <col min="3" max="3" width="2.7109375" style="17" customWidth="1"/>
    <col min="4" max="4" width="2.8515625" style="17" customWidth="1"/>
    <col min="5" max="5" width="6.00390625" style="17" customWidth="1"/>
    <col min="6" max="10" width="6.7109375" style="17" customWidth="1"/>
    <col min="11" max="11" width="4.7109375" style="17" customWidth="1"/>
    <col min="12" max="12" width="1.421875" style="17" customWidth="1"/>
    <col min="13" max="13" width="14.8515625" style="17" customWidth="1"/>
    <col min="14" max="14" width="11.140625" style="17" customWidth="1"/>
    <col min="15" max="15" width="1.7109375" style="17" customWidth="1"/>
    <col min="16" max="16" width="2.421875" style="17" customWidth="1"/>
    <col min="17" max="17" width="1.421875" style="17" customWidth="1"/>
    <col min="18" max="18" width="5.00390625" style="17" customWidth="1"/>
    <col min="19" max="19" width="3.00390625" style="17" customWidth="1"/>
    <col min="20" max="20" width="5.57421875" style="17" customWidth="1"/>
    <col min="21" max="21" width="4.140625" style="17" customWidth="1"/>
    <col min="22" max="22" width="2.28125" style="17" customWidth="1"/>
    <col min="23" max="23" width="5.7109375" style="17" customWidth="1"/>
    <col min="24" max="24" width="10.7109375" style="17" bestFit="1" customWidth="1"/>
    <col min="25" max="26" width="4.00390625" style="17" bestFit="1" customWidth="1"/>
    <col min="27" max="28" width="5.00390625" style="17" bestFit="1" customWidth="1"/>
    <col min="29" max="16384" width="5.7109375" style="17" customWidth="1"/>
  </cols>
  <sheetData>
    <row r="1" spans="1:22" ht="19.5" customHeight="1" thickBot="1">
      <c r="A1" s="138" t="s">
        <v>53</v>
      </c>
      <c r="B1" s="138"/>
      <c r="C1" s="138"/>
      <c r="D1" s="138"/>
      <c r="E1" s="138"/>
      <c r="F1" s="138"/>
      <c r="G1" s="138"/>
      <c r="H1" s="138"/>
      <c r="I1" s="138"/>
      <c r="J1" s="138"/>
      <c r="K1" s="138"/>
      <c r="L1" s="228"/>
      <c r="M1" s="161" t="s">
        <v>238</v>
      </c>
      <c r="N1" s="161"/>
      <c r="O1" s="161"/>
      <c r="P1" s="161"/>
      <c r="Q1" s="161"/>
      <c r="R1" s="161"/>
      <c r="S1" s="161"/>
      <c r="T1" s="161"/>
      <c r="U1" s="161"/>
      <c r="V1" s="161"/>
    </row>
    <row r="2" spans="1:23" ht="19.5" customHeight="1">
      <c r="A2" s="18" t="s">
        <v>54</v>
      </c>
      <c r="B2" s="19" t="s">
        <v>55</v>
      </c>
      <c r="C2" s="258" t="s">
        <v>281</v>
      </c>
      <c r="D2" s="258"/>
      <c r="E2" s="258"/>
      <c r="F2" s="258"/>
      <c r="G2" s="259"/>
      <c r="H2" s="17" t="s">
        <v>272</v>
      </c>
      <c r="I2" s="172" t="str">
        <f>INDEX(Info!J8:J17,W2)</f>
        <v>Bestaand</v>
      </c>
      <c r="J2" s="172"/>
      <c r="K2" s="260"/>
      <c r="L2" s="228"/>
      <c r="M2" s="171" t="s">
        <v>1</v>
      </c>
      <c r="N2" s="172"/>
      <c r="O2" s="172"/>
      <c r="P2" s="172"/>
      <c r="Q2" s="172"/>
      <c r="R2" s="172"/>
      <c r="S2" s="48">
        <v>1</v>
      </c>
      <c r="T2" s="48">
        <v>1</v>
      </c>
      <c r="U2" s="169">
        <v>2005</v>
      </c>
      <c r="V2" s="170"/>
      <c r="W2" s="126">
        <v>1</v>
      </c>
    </row>
    <row r="3" spans="1:23" ht="19.5" customHeight="1">
      <c r="A3" s="20" t="s">
        <v>273</v>
      </c>
      <c r="B3" s="21" t="s">
        <v>55</v>
      </c>
      <c r="C3" s="246" t="s">
        <v>282</v>
      </c>
      <c r="D3" s="246"/>
      <c r="E3" s="246"/>
      <c r="F3" s="246"/>
      <c r="G3" s="125">
        <v>21</v>
      </c>
      <c r="H3" s="261" t="s">
        <v>57</v>
      </c>
      <c r="I3" s="262"/>
      <c r="J3" s="22">
        <v>1234</v>
      </c>
      <c r="K3" s="40" t="s">
        <v>289</v>
      </c>
      <c r="L3" s="228"/>
      <c r="M3" s="25" t="s">
        <v>251</v>
      </c>
      <c r="N3" s="255" t="str">
        <f>INDEX(Info!C8:C10,W3)</f>
        <v>toilet/bad/douche</v>
      </c>
      <c r="O3" s="256"/>
      <c r="P3" s="256"/>
      <c r="Q3" s="256"/>
      <c r="R3" s="257"/>
      <c r="S3" s="173" t="s">
        <v>37</v>
      </c>
      <c r="T3" s="174"/>
      <c r="U3" s="175" t="str">
        <f>INDEX(Info!B8:B10,W3)</f>
        <v>TBD</v>
      </c>
      <c r="V3" s="176"/>
      <c r="W3" s="126">
        <v>1</v>
      </c>
    </row>
    <row r="4" spans="1:22" ht="19.5" customHeight="1">
      <c r="A4" s="25" t="s">
        <v>56</v>
      </c>
      <c r="B4" s="26" t="s">
        <v>55</v>
      </c>
      <c r="C4" s="246" t="s">
        <v>283</v>
      </c>
      <c r="D4" s="246"/>
      <c r="E4" s="246"/>
      <c r="F4" s="246"/>
      <c r="G4" s="252"/>
      <c r="H4" s="124" t="s">
        <v>0</v>
      </c>
      <c r="I4" s="246" t="s">
        <v>288</v>
      </c>
      <c r="J4" s="246"/>
      <c r="K4" s="247"/>
      <c r="L4" s="228"/>
      <c r="M4" s="177" t="s">
        <v>254</v>
      </c>
      <c r="N4" s="178"/>
      <c r="O4" s="179" t="s">
        <v>290</v>
      </c>
      <c r="P4" s="179"/>
      <c r="Q4" s="179"/>
      <c r="R4" s="179"/>
      <c r="S4" s="179"/>
      <c r="T4" s="179"/>
      <c r="U4" s="179"/>
      <c r="V4" s="180"/>
    </row>
    <row r="5" spans="1:23" ht="19.5" customHeight="1">
      <c r="A5" s="20" t="s">
        <v>59</v>
      </c>
      <c r="B5" s="21" t="s">
        <v>55</v>
      </c>
      <c r="C5" s="246" t="s">
        <v>284</v>
      </c>
      <c r="D5" s="246"/>
      <c r="E5" s="246"/>
      <c r="F5" s="246"/>
      <c r="G5" s="246"/>
      <c r="H5" s="246"/>
      <c r="I5" s="246"/>
      <c r="J5" s="246"/>
      <c r="K5" s="247"/>
      <c r="L5" s="228"/>
      <c r="M5" s="177" t="s">
        <v>253</v>
      </c>
      <c r="N5" s="178"/>
      <c r="O5" s="178"/>
      <c r="P5" s="178"/>
      <c r="Q5" s="178"/>
      <c r="R5" s="178"/>
      <c r="S5" s="46" t="s">
        <v>55</v>
      </c>
      <c r="T5" s="27">
        <v>0</v>
      </c>
      <c r="U5" s="175" t="s">
        <v>3</v>
      </c>
      <c r="V5" s="251"/>
      <c r="W5" s="121"/>
    </row>
    <row r="6" spans="1:23" ht="19.5" customHeight="1">
      <c r="A6" s="20" t="s">
        <v>60</v>
      </c>
      <c r="B6" s="21" t="s">
        <v>55</v>
      </c>
      <c r="C6" s="246" t="s">
        <v>285</v>
      </c>
      <c r="D6" s="246"/>
      <c r="E6" s="246"/>
      <c r="F6" s="246"/>
      <c r="G6" s="246"/>
      <c r="H6" s="246"/>
      <c r="I6" s="246"/>
      <c r="J6" s="246"/>
      <c r="K6" s="247"/>
      <c r="L6" s="228"/>
      <c r="M6" s="177" t="s">
        <v>252</v>
      </c>
      <c r="N6" s="178"/>
      <c r="O6" s="178"/>
      <c r="P6" s="178"/>
      <c r="Q6" s="178"/>
      <c r="R6" s="178"/>
      <c r="S6" s="24" t="s">
        <v>55</v>
      </c>
      <c r="T6" s="27">
        <v>0</v>
      </c>
      <c r="U6" s="175" t="s">
        <v>3</v>
      </c>
      <c r="V6" s="251"/>
      <c r="W6" s="121"/>
    </row>
    <row r="7" spans="1:23" ht="19.5" customHeight="1">
      <c r="A7" s="20" t="s">
        <v>58</v>
      </c>
      <c r="B7" s="21" t="s">
        <v>55</v>
      </c>
      <c r="C7" s="253" t="s">
        <v>286</v>
      </c>
      <c r="D7" s="253"/>
      <c r="E7" s="253"/>
      <c r="F7" s="253"/>
      <c r="G7" s="253"/>
      <c r="H7" s="253"/>
      <c r="I7" s="253"/>
      <c r="J7" s="253"/>
      <c r="K7" s="254"/>
      <c r="L7" s="228"/>
      <c r="M7" s="177" t="s">
        <v>240</v>
      </c>
      <c r="N7" s="175"/>
      <c r="O7" s="175"/>
      <c r="P7" s="175"/>
      <c r="Q7" s="175"/>
      <c r="R7" s="175"/>
      <c r="S7" s="24" t="s">
        <v>55</v>
      </c>
      <c r="T7" s="120" t="str">
        <f>IF(W7=1,"ja","nee")</f>
        <v>nee</v>
      </c>
      <c r="U7" s="226"/>
      <c r="V7" s="227"/>
      <c r="W7" s="126">
        <v>2</v>
      </c>
    </row>
    <row r="8" spans="1:23" ht="19.5" customHeight="1" thickBot="1">
      <c r="A8" s="29" t="s">
        <v>2</v>
      </c>
      <c r="B8" s="30" t="s">
        <v>55</v>
      </c>
      <c r="C8" s="231" t="s">
        <v>287</v>
      </c>
      <c r="D8" s="231"/>
      <c r="E8" s="231"/>
      <c r="F8" s="231"/>
      <c r="G8" s="231"/>
      <c r="H8" s="231"/>
      <c r="I8" s="231"/>
      <c r="J8" s="231"/>
      <c r="K8" s="232"/>
      <c r="L8" s="228"/>
      <c r="M8" s="216" t="s">
        <v>91</v>
      </c>
      <c r="N8" s="217"/>
      <c r="O8" s="217"/>
      <c r="P8" s="217"/>
      <c r="Q8" s="217"/>
      <c r="R8" s="217"/>
      <c r="S8" s="47" t="s">
        <v>55</v>
      </c>
      <c r="T8" s="103">
        <v>0</v>
      </c>
      <c r="U8" s="229"/>
      <c r="V8" s="230"/>
      <c r="W8" s="121"/>
    </row>
    <row r="9" spans="1:23" ht="8.25" customHeight="1" thickBot="1">
      <c r="A9" s="221"/>
      <c r="B9" s="221"/>
      <c r="C9" s="221"/>
      <c r="D9" s="221"/>
      <c r="E9" s="221"/>
      <c r="F9" s="221"/>
      <c r="G9" s="221"/>
      <c r="H9" s="221"/>
      <c r="I9" s="221"/>
      <c r="J9" s="221"/>
      <c r="K9" s="221"/>
      <c r="L9" s="221"/>
      <c r="M9" s="221"/>
      <c r="N9" s="221"/>
      <c r="O9" s="221"/>
      <c r="P9" s="221"/>
      <c r="Q9" s="221"/>
      <c r="R9" s="221"/>
      <c r="S9" s="221"/>
      <c r="T9" s="221"/>
      <c r="U9" s="221"/>
      <c r="V9" s="221"/>
      <c r="W9" s="121"/>
    </row>
    <row r="10" spans="1:23" ht="19.5" customHeight="1">
      <c r="A10" s="43" t="s">
        <v>50</v>
      </c>
      <c r="B10" s="43"/>
      <c r="C10" s="43"/>
      <c r="D10" s="43"/>
      <c r="E10" s="43"/>
      <c r="F10" s="43"/>
      <c r="G10" s="43"/>
      <c r="H10" s="220" t="s">
        <v>241</v>
      </c>
      <c r="I10" s="195"/>
      <c r="J10" s="195"/>
      <c r="K10" s="195"/>
      <c r="L10" s="195"/>
      <c r="M10" s="195"/>
      <c r="N10" s="248" t="s">
        <v>249</v>
      </c>
      <c r="O10" s="248"/>
      <c r="P10" s="44" t="s">
        <v>55</v>
      </c>
      <c r="Q10" s="249" t="e">
        <f>T10</f>
        <v>#NUM!</v>
      </c>
      <c r="R10" s="250"/>
      <c r="S10" s="94" t="s">
        <v>41</v>
      </c>
      <c r="T10" s="104" t="e">
        <f>10*LOG(10^(F27/10)+10^(G27/10)+10^(H27/10)+10^(I27/10)+10^(J27/10))</f>
        <v>#NUM!</v>
      </c>
      <c r="U10" s="149" t="s">
        <v>4</v>
      </c>
      <c r="V10" s="150"/>
      <c r="W10" s="121"/>
    </row>
    <row r="11" spans="1:22" ht="7.5" customHeight="1">
      <c r="A11" s="43"/>
      <c r="B11" s="43"/>
      <c r="C11" s="43"/>
      <c r="D11" s="43"/>
      <c r="E11" s="43"/>
      <c r="F11" s="43"/>
      <c r="G11" s="43"/>
      <c r="H11" s="153"/>
      <c r="I11" s="154"/>
      <c r="J11" s="154"/>
      <c r="K11" s="154"/>
      <c r="L11" s="154"/>
      <c r="M11" s="154"/>
      <c r="N11" s="154"/>
      <c r="O11" s="154"/>
      <c r="P11" s="154"/>
      <c r="Q11" s="154"/>
      <c r="R11" s="154"/>
      <c r="S11" s="154"/>
      <c r="T11" s="154"/>
      <c r="U11" s="154"/>
      <c r="V11" s="155"/>
    </row>
    <row r="12" spans="1:28" ht="19.5" customHeight="1">
      <c r="A12" s="42" t="s">
        <v>7</v>
      </c>
      <c r="B12" s="42"/>
      <c r="C12" s="42"/>
      <c r="D12" s="42"/>
      <c r="E12" s="42"/>
      <c r="F12" s="42"/>
      <c r="G12" s="42"/>
      <c r="H12" s="164" t="s">
        <v>242</v>
      </c>
      <c r="I12" s="165"/>
      <c r="J12" s="165"/>
      <c r="K12" s="165"/>
      <c r="L12" s="165"/>
      <c r="M12" s="165"/>
      <c r="N12" s="233" t="s">
        <v>250</v>
      </c>
      <c r="O12" s="233"/>
      <c r="P12" s="45" t="s">
        <v>55</v>
      </c>
      <c r="Q12" s="224" t="e">
        <f>T12</f>
        <v>#NUM!</v>
      </c>
      <c r="R12" s="225"/>
      <c r="S12" s="23" t="s">
        <v>41</v>
      </c>
      <c r="T12" s="105" t="e">
        <f>10*LOG(10^(F29/10)+10^(G29/10)+10^(H29/10)+10^(I29/10)+10^(J29/10))</f>
        <v>#NUM!</v>
      </c>
      <c r="U12" s="151" t="s">
        <v>3</v>
      </c>
      <c r="V12" s="152"/>
      <c r="W12" s="121"/>
      <c r="X12" s="121"/>
      <c r="Y12" s="121"/>
      <c r="Z12" s="121"/>
      <c r="AA12" s="121"/>
      <c r="AB12" s="121"/>
    </row>
    <row r="13" spans="1:28" ht="9.75" customHeight="1">
      <c r="A13" s="162" t="s">
        <v>61</v>
      </c>
      <c r="B13" s="162"/>
      <c r="C13" s="162"/>
      <c r="D13" s="162"/>
      <c r="E13" s="162"/>
      <c r="F13" s="162"/>
      <c r="G13" s="163"/>
      <c r="H13" s="156"/>
      <c r="I13" s="157"/>
      <c r="J13" s="157"/>
      <c r="K13" s="157"/>
      <c r="L13" s="157"/>
      <c r="M13" s="157"/>
      <c r="N13" s="157"/>
      <c r="O13" s="157"/>
      <c r="P13" s="157"/>
      <c r="Q13" s="157"/>
      <c r="R13" s="157"/>
      <c r="S13" s="157"/>
      <c r="T13" s="157"/>
      <c r="U13" s="157"/>
      <c r="V13" s="158"/>
      <c r="W13" s="121"/>
      <c r="X13" s="121"/>
      <c r="Y13" s="121"/>
      <c r="Z13" s="121"/>
      <c r="AA13" s="121"/>
      <c r="AB13" s="121"/>
    </row>
    <row r="14" spans="1:30" ht="19.5" customHeight="1" thickBot="1">
      <c r="A14" s="162"/>
      <c r="B14" s="162"/>
      <c r="C14" s="162"/>
      <c r="D14" s="162"/>
      <c r="E14" s="162"/>
      <c r="F14" s="162"/>
      <c r="G14" s="163"/>
      <c r="H14" s="159" t="s">
        <v>67</v>
      </c>
      <c r="I14" s="160"/>
      <c r="J14" s="160"/>
      <c r="K14" s="160"/>
      <c r="L14" s="160"/>
      <c r="M14" s="160"/>
      <c r="N14" s="161" t="s">
        <v>66</v>
      </c>
      <c r="O14" s="161"/>
      <c r="P14" s="41" t="s">
        <v>55</v>
      </c>
      <c r="Q14" s="168"/>
      <c r="R14" s="160"/>
      <c r="S14" s="41"/>
      <c r="T14" s="106" t="e">
        <f>AB14</f>
        <v>#NUM!</v>
      </c>
      <c r="U14" s="222"/>
      <c r="V14" s="223"/>
      <c r="W14" s="121"/>
      <c r="X14" s="122" t="e">
        <f>2.4+(T10-25)/5</f>
        <v>#NUM!</v>
      </c>
      <c r="Y14" s="110" t="e">
        <f>2.4+(T10-30)/5</f>
        <v>#NUM!</v>
      </c>
      <c r="Z14" s="110" t="e">
        <f>2.4+(T10-35)/5</f>
        <v>#NUM!</v>
      </c>
      <c r="AA14" s="110" t="e">
        <f>ROUND(IF(W3=2,X14,IF(W7=2,Z14,IF(W3=1,X14,Y14))),0)</f>
        <v>#NUM!</v>
      </c>
      <c r="AB14" s="110" t="e">
        <f>IF(AA14&lt;1,1,IF(AA14&gt;5,"&gt; 5",AA14))</f>
        <v>#NUM!</v>
      </c>
      <c r="AD14" s="121"/>
    </row>
    <row r="15" spans="1:28" ht="11.25" customHeight="1" thickBot="1">
      <c r="A15" s="145" t="s">
        <v>83</v>
      </c>
      <c r="B15" s="145"/>
      <c r="C15" s="145"/>
      <c r="D15" s="145"/>
      <c r="E15" s="145"/>
      <c r="F15" s="145"/>
      <c r="G15" s="145"/>
      <c r="H15" s="145"/>
      <c r="I15" s="145"/>
      <c r="J15" s="145"/>
      <c r="K15" s="145"/>
      <c r="L15" s="145"/>
      <c r="M15" s="145"/>
      <c r="N15" s="145"/>
      <c r="O15" s="145"/>
      <c r="P15" s="145"/>
      <c r="Q15" s="145"/>
      <c r="R15" s="145"/>
      <c r="S15" s="145"/>
      <c r="T15" s="145"/>
      <c r="U15" s="145"/>
      <c r="V15" s="145"/>
      <c r="W15" s="121"/>
      <c r="X15" s="121"/>
      <c r="Y15" s="121"/>
      <c r="Z15" s="121"/>
      <c r="AA15" s="121"/>
      <c r="AB15" s="121"/>
    </row>
    <row r="16" spans="1:28" ht="19.5" customHeight="1">
      <c r="A16" s="135" t="s">
        <v>193</v>
      </c>
      <c r="B16" s="136"/>
      <c r="C16" s="136"/>
      <c r="D16" s="134" t="s">
        <v>291</v>
      </c>
      <c r="E16" s="134"/>
      <c r="F16" s="134"/>
      <c r="G16" s="131" t="s">
        <v>195</v>
      </c>
      <c r="H16" s="136"/>
      <c r="I16" s="136"/>
      <c r="J16" s="136"/>
      <c r="K16" s="136"/>
      <c r="L16" s="136"/>
      <c r="M16" s="166" t="s">
        <v>292</v>
      </c>
      <c r="N16" s="166"/>
      <c r="O16" s="166"/>
      <c r="P16" s="166"/>
      <c r="Q16" s="166"/>
      <c r="R16" s="166"/>
      <c r="S16" s="166"/>
      <c r="T16" s="166"/>
      <c r="U16" s="166"/>
      <c r="V16" s="167"/>
      <c r="W16" s="121"/>
      <c r="X16" s="121"/>
      <c r="Y16" s="121"/>
      <c r="Z16" s="121"/>
      <c r="AA16" s="121"/>
      <c r="AB16" s="121"/>
    </row>
    <row r="17" spans="1:22" ht="19.5" customHeight="1">
      <c r="A17" s="237" t="s">
        <v>243</v>
      </c>
      <c r="B17" s="165"/>
      <c r="C17" s="165"/>
      <c r="D17" s="238">
        <v>0</v>
      </c>
      <c r="E17" s="239"/>
      <c r="F17" s="240"/>
      <c r="G17" s="244" t="s">
        <v>194</v>
      </c>
      <c r="H17" s="193"/>
      <c r="I17" s="193"/>
      <c r="J17" s="193"/>
      <c r="K17" s="193"/>
      <c r="L17" s="193"/>
      <c r="M17" s="242" t="s">
        <v>293</v>
      </c>
      <c r="N17" s="242"/>
      <c r="O17" s="242"/>
      <c r="P17" s="242"/>
      <c r="Q17" s="242"/>
      <c r="R17" s="242"/>
      <c r="S17" s="242"/>
      <c r="T17" s="242"/>
      <c r="U17" s="242"/>
      <c r="V17" s="243"/>
    </row>
    <row r="18" spans="1:22" ht="19.5" customHeight="1" thickBot="1">
      <c r="A18" s="234"/>
      <c r="B18" s="235"/>
      <c r="C18" s="235"/>
      <c r="D18" s="235"/>
      <c r="E18" s="235"/>
      <c r="F18" s="236"/>
      <c r="G18" s="245" t="s">
        <v>86</v>
      </c>
      <c r="H18" s="145"/>
      <c r="I18" s="241" t="s">
        <v>292</v>
      </c>
      <c r="J18" s="241"/>
      <c r="K18" s="241"/>
      <c r="L18" s="241"/>
      <c r="M18" s="49" t="s">
        <v>87</v>
      </c>
      <c r="N18" s="241" t="s">
        <v>292</v>
      </c>
      <c r="O18" s="241"/>
      <c r="P18" s="241"/>
      <c r="Q18" s="218"/>
      <c r="R18" s="218"/>
      <c r="S18" s="218"/>
      <c r="T18" s="218"/>
      <c r="U18" s="218"/>
      <c r="V18" s="219"/>
    </row>
    <row r="19" spans="1:22" ht="9.75" customHeight="1" thickBot="1">
      <c r="A19" s="182"/>
      <c r="B19" s="183"/>
      <c r="C19" s="183"/>
      <c r="D19" s="183"/>
      <c r="E19" s="183"/>
      <c r="F19" s="183"/>
      <c r="G19" s="183"/>
      <c r="H19" s="183"/>
      <c r="I19" s="183"/>
      <c r="J19" s="184"/>
      <c r="K19" s="23"/>
      <c r="L19" s="23"/>
      <c r="M19" s="23"/>
      <c r="N19" s="23"/>
      <c r="O19" s="23"/>
      <c r="P19" s="23"/>
      <c r="Q19" s="23"/>
      <c r="R19" s="23"/>
      <c r="S19" s="23"/>
      <c r="T19" s="23"/>
      <c r="U19" s="23"/>
      <c r="V19" s="31"/>
    </row>
    <row r="20" spans="1:22" ht="19.5" customHeight="1">
      <c r="A20" s="171" t="s">
        <v>43</v>
      </c>
      <c r="B20" s="172"/>
      <c r="C20" s="172"/>
      <c r="D20" s="185"/>
      <c r="E20" s="50" t="s">
        <v>42</v>
      </c>
      <c r="F20" s="33">
        <v>125</v>
      </c>
      <c r="G20" s="34">
        <v>250</v>
      </c>
      <c r="H20" s="34">
        <v>500</v>
      </c>
      <c r="I20" s="34">
        <v>1000</v>
      </c>
      <c r="J20" s="32">
        <v>2000</v>
      </c>
      <c r="K20" s="23"/>
      <c r="L20" s="23"/>
      <c r="M20" s="23"/>
      <c r="N20" s="23"/>
      <c r="O20" s="23"/>
      <c r="P20" s="23"/>
      <c r="Q20" s="23"/>
      <c r="R20" s="23"/>
      <c r="S20" s="23"/>
      <c r="T20" s="23"/>
      <c r="U20" s="23"/>
      <c r="V20" s="31"/>
    </row>
    <row r="21" spans="1:22" ht="33.75" customHeight="1">
      <c r="A21" s="139" t="s">
        <v>5</v>
      </c>
      <c r="B21" s="140"/>
      <c r="C21" s="140"/>
      <c r="D21" s="141"/>
      <c r="E21" s="51" t="s">
        <v>4</v>
      </c>
      <c r="F21" s="12">
        <v>0</v>
      </c>
      <c r="G21" s="12">
        <v>0</v>
      </c>
      <c r="H21" s="12">
        <v>0</v>
      </c>
      <c r="I21" s="12">
        <v>0</v>
      </c>
      <c r="J21" s="13">
        <v>0</v>
      </c>
      <c r="K21" s="23"/>
      <c r="L21" s="23"/>
      <c r="M21" s="23"/>
      <c r="N21" s="23"/>
      <c r="O21" s="23"/>
      <c r="P21" s="23"/>
      <c r="Q21" s="23"/>
      <c r="R21" s="23"/>
      <c r="S21" s="23"/>
      <c r="T21" s="23"/>
      <c r="U21" s="23"/>
      <c r="V21" s="31"/>
    </row>
    <row r="22" spans="1:22" ht="33.75" customHeight="1">
      <c r="A22" s="139" t="s">
        <v>6</v>
      </c>
      <c r="B22" s="140"/>
      <c r="C22" s="140"/>
      <c r="D22" s="141"/>
      <c r="E22" s="51" t="s">
        <v>4</v>
      </c>
      <c r="F22" s="12">
        <v>0</v>
      </c>
      <c r="G22" s="12">
        <v>0</v>
      </c>
      <c r="H22" s="12">
        <v>0</v>
      </c>
      <c r="I22" s="12">
        <v>0</v>
      </c>
      <c r="J22" s="13">
        <v>0</v>
      </c>
      <c r="K22" s="23"/>
      <c r="L22" s="23"/>
      <c r="M22" s="23"/>
      <c r="N22" s="23"/>
      <c r="O22" s="23"/>
      <c r="P22" s="23"/>
      <c r="Q22" s="23"/>
      <c r="R22" s="23"/>
      <c r="S22" s="23"/>
      <c r="T22" s="23"/>
      <c r="U22" s="23"/>
      <c r="V22" s="35"/>
    </row>
    <row r="23" spans="1:22" ht="33.75" customHeight="1">
      <c r="A23" s="139" t="s">
        <v>84</v>
      </c>
      <c r="B23" s="140"/>
      <c r="C23" s="140"/>
      <c r="D23" s="141"/>
      <c r="E23" s="51" t="s">
        <v>93</v>
      </c>
      <c r="F23" s="127">
        <v>0</v>
      </c>
      <c r="G23" s="127">
        <v>0</v>
      </c>
      <c r="H23" s="127">
        <v>0</v>
      </c>
      <c r="I23" s="127">
        <v>0</v>
      </c>
      <c r="J23" s="128">
        <v>0</v>
      </c>
      <c r="K23" s="23"/>
      <c r="L23" s="23"/>
      <c r="M23" s="23"/>
      <c r="N23" s="23"/>
      <c r="O23" s="23"/>
      <c r="P23" s="23"/>
      <c r="Q23" s="23"/>
      <c r="R23" s="23"/>
      <c r="S23" s="23"/>
      <c r="T23" s="23"/>
      <c r="U23" s="23"/>
      <c r="V23" s="31"/>
    </row>
    <row r="24" spans="1:22" ht="33.75" customHeight="1">
      <c r="A24" s="142" t="s">
        <v>65</v>
      </c>
      <c r="B24" s="132"/>
      <c r="C24" s="132"/>
      <c r="D24" s="133"/>
      <c r="E24" s="51" t="s">
        <v>93</v>
      </c>
      <c r="F24" s="12">
        <v>0.5</v>
      </c>
      <c r="G24" s="107">
        <f>F24</f>
        <v>0.5</v>
      </c>
      <c r="H24" s="107">
        <f>F24</f>
        <v>0.5</v>
      </c>
      <c r="I24" s="107">
        <f>F24</f>
        <v>0.5</v>
      </c>
      <c r="J24" s="108">
        <f>F24</f>
        <v>0.5</v>
      </c>
      <c r="K24" s="23"/>
      <c r="L24" s="23"/>
      <c r="M24" s="23"/>
      <c r="N24" s="23"/>
      <c r="O24" s="23"/>
      <c r="P24" s="23"/>
      <c r="Q24" s="23"/>
      <c r="R24" s="23"/>
      <c r="S24" s="23"/>
      <c r="T24" s="23"/>
      <c r="U24" s="23"/>
      <c r="V24" s="31"/>
    </row>
    <row r="25" spans="1:22" ht="33.75" customHeight="1">
      <c r="A25" s="139" t="s">
        <v>244</v>
      </c>
      <c r="B25" s="140"/>
      <c r="C25" s="140"/>
      <c r="D25" s="141"/>
      <c r="E25" s="51" t="s">
        <v>4</v>
      </c>
      <c r="F25" s="107" t="e">
        <f>10*LOG10(10^(F21/10)-10^(F22/10))-10*LOG10(F23/F24)</f>
        <v>#NUM!</v>
      </c>
      <c r="G25" s="107" t="e">
        <f>10*LOG10(10^(G21/10)-10^(G22/10))-10*LOG10(G23/G24)</f>
        <v>#NUM!</v>
      </c>
      <c r="H25" s="107" t="e">
        <f>10*LOG10(10^(H21/10)-10^(H22/10))-10*LOG10(H23/H24)</f>
        <v>#NUM!</v>
      </c>
      <c r="I25" s="107" t="e">
        <f>10*LOG10(10^(I21/10)-10^(I22/10))-10*LOG10(I23/I24)</f>
        <v>#NUM!</v>
      </c>
      <c r="J25" s="108" t="e">
        <f>10*LOG10(10^(J21/10)-10^(J22/10))-10*LOG10(J23/J24)</f>
        <v>#NUM!</v>
      </c>
      <c r="K25" s="23"/>
      <c r="L25" s="23"/>
      <c r="M25" s="23"/>
      <c r="N25" s="23"/>
      <c r="O25" s="23"/>
      <c r="P25" s="23"/>
      <c r="Q25" s="23"/>
      <c r="R25" s="23"/>
      <c r="S25" s="23"/>
      <c r="T25" s="23"/>
      <c r="U25" s="23"/>
      <c r="V25" s="31"/>
    </row>
    <row r="26" spans="1:22" ht="33.75" customHeight="1">
      <c r="A26" s="139" t="s">
        <v>245</v>
      </c>
      <c r="B26" s="140"/>
      <c r="C26" s="140"/>
      <c r="D26" s="141"/>
      <c r="E26" s="51" t="s">
        <v>4</v>
      </c>
      <c r="F26" s="107">
        <v>-16</v>
      </c>
      <c r="G26" s="107">
        <v>-9</v>
      </c>
      <c r="H26" s="107">
        <v>-3</v>
      </c>
      <c r="I26" s="107">
        <v>0</v>
      </c>
      <c r="J26" s="108">
        <v>1</v>
      </c>
      <c r="K26" s="23"/>
      <c r="L26" s="23"/>
      <c r="M26" s="23"/>
      <c r="N26" s="23"/>
      <c r="O26" s="23"/>
      <c r="P26" s="23"/>
      <c r="Q26" s="23"/>
      <c r="R26" s="23"/>
      <c r="S26" s="23"/>
      <c r="T26" s="23"/>
      <c r="U26" s="23"/>
      <c r="V26" s="31"/>
    </row>
    <row r="27" spans="1:22" ht="33.75" customHeight="1">
      <c r="A27" s="139" t="s">
        <v>246</v>
      </c>
      <c r="B27" s="140"/>
      <c r="C27" s="140"/>
      <c r="D27" s="141"/>
      <c r="E27" s="51" t="s">
        <v>3</v>
      </c>
      <c r="F27" s="107" t="e">
        <f>F25+F26</f>
        <v>#NUM!</v>
      </c>
      <c r="G27" s="107" t="e">
        <f>G25+G26</f>
        <v>#NUM!</v>
      </c>
      <c r="H27" s="107" t="e">
        <f>H25+H26</f>
        <v>#NUM!</v>
      </c>
      <c r="I27" s="107" t="e">
        <f>I25+I26</f>
        <v>#NUM!</v>
      </c>
      <c r="J27" s="108" t="e">
        <f>J25+J26</f>
        <v>#NUM!</v>
      </c>
      <c r="K27" s="23"/>
      <c r="L27" s="23"/>
      <c r="M27" s="23"/>
      <c r="N27" s="23"/>
      <c r="O27" s="23"/>
      <c r="P27" s="23"/>
      <c r="Q27" s="23"/>
      <c r="R27" s="23"/>
      <c r="S27" s="23"/>
      <c r="T27" s="23"/>
      <c r="U27" s="23"/>
      <c r="V27" s="31"/>
    </row>
    <row r="28" spans="1:22" ht="33.75" customHeight="1">
      <c r="A28" s="139" t="s">
        <v>247</v>
      </c>
      <c r="B28" s="140"/>
      <c r="C28" s="140"/>
      <c r="D28" s="141"/>
      <c r="E28" s="52" t="s">
        <v>4</v>
      </c>
      <c r="F28" s="107">
        <v>25</v>
      </c>
      <c r="G28" s="107">
        <v>25</v>
      </c>
      <c r="H28" s="107">
        <v>25</v>
      </c>
      <c r="I28" s="107">
        <v>25</v>
      </c>
      <c r="J28" s="108">
        <v>25</v>
      </c>
      <c r="K28" s="23"/>
      <c r="L28" s="23"/>
      <c r="M28" s="23"/>
      <c r="N28" s="23"/>
      <c r="O28" s="23"/>
      <c r="P28" s="23"/>
      <c r="Q28" s="23"/>
      <c r="R28" s="23"/>
      <c r="S28" s="23"/>
      <c r="T28" s="23"/>
      <c r="U28" s="23"/>
      <c r="V28" s="31"/>
    </row>
    <row r="29" spans="1:22" ht="33.75" customHeight="1" thickBot="1">
      <c r="A29" s="201" t="s">
        <v>248</v>
      </c>
      <c r="B29" s="202"/>
      <c r="C29" s="202"/>
      <c r="D29" s="203"/>
      <c r="E29" s="53" t="s">
        <v>4</v>
      </c>
      <c r="F29" s="14" t="e">
        <f>F27+5*LOG10($D$17/F28)</f>
        <v>#NUM!</v>
      </c>
      <c r="G29" s="14" t="e">
        <f>G27+5*LOG10($D$17/G28)</f>
        <v>#NUM!</v>
      </c>
      <c r="H29" s="14" t="e">
        <f>H27+5*LOG10($D$17/H28)</f>
        <v>#NUM!</v>
      </c>
      <c r="I29" s="14" t="e">
        <f>I27+5*LOG10($D$17/I28)</f>
        <v>#NUM!</v>
      </c>
      <c r="J29" s="109" t="e">
        <f>J27+5*LOG10($D$17/J28)</f>
        <v>#NUM!</v>
      </c>
      <c r="K29" s="23"/>
      <c r="L29" s="23"/>
      <c r="M29" s="23"/>
      <c r="N29" s="23"/>
      <c r="O29" s="23"/>
      <c r="P29" s="23"/>
      <c r="Q29" s="23"/>
      <c r="R29" s="23"/>
      <c r="S29" s="23"/>
      <c r="T29" s="23"/>
      <c r="U29" s="23"/>
      <c r="V29" s="31"/>
    </row>
    <row r="30" spans="1:22" ht="12.75">
      <c r="A30" s="135" t="s">
        <v>62</v>
      </c>
      <c r="B30" s="195"/>
      <c r="C30" s="195"/>
      <c r="D30" s="195"/>
      <c r="E30" s="195"/>
      <c r="F30" s="195"/>
      <c r="G30" s="195"/>
      <c r="H30" s="195"/>
      <c r="I30" s="195"/>
      <c r="J30" s="196"/>
      <c r="K30" s="23"/>
      <c r="L30" s="23"/>
      <c r="M30" s="23"/>
      <c r="N30" s="23"/>
      <c r="O30" s="23"/>
      <c r="P30" s="23"/>
      <c r="Q30" s="23"/>
      <c r="R30" s="23"/>
      <c r="S30" s="23"/>
      <c r="T30" s="23"/>
      <c r="U30" s="23"/>
      <c r="V30" s="31"/>
    </row>
    <row r="31" spans="1:22" ht="112.5" customHeight="1" thickBot="1">
      <c r="A31" s="143" t="s">
        <v>49</v>
      </c>
      <c r="B31" s="144"/>
      <c r="C31" s="144"/>
      <c r="D31" s="144"/>
      <c r="E31" s="144"/>
      <c r="F31" s="144"/>
      <c r="G31" s="144"/>
      <c r="H31" s="144"/>
      <c r="I31" s="144"/>
      <c r="J31" s="137"/>
      <c r="K31" s="23"/>
      <c r="L31" s="23"/>
      <c r="M31" s="23"/>
      <c r="N31" s="23"/>
      <c r="O31" s="23"/>
      <c r="P31" s="23"/>
      <c r="Q31" s="23"/>
      <c r="R31" s="23"/>
      <c r="S31" s="23"/>
      <c r="T31" s="23"/>
      <c r="U31" s="23"/>
      <c r="V31" s="31"/>
    </row>
    <row r="32" spans="1:22" ht="15" customHeight="1">
      <c r="A32" s="135" t="s">
        <v>8</v>
      </c>
      <c r="B32" s="195"/>
      <c r="C32" s="136" t="s">
        <v>9</v>
      </c>
      <c r="D32" s="136"/>
      <c r="E32" s="136"/>
      <c r="F32" s="206" t="s">
        <v>294</v>
      </c>
      <c r="G32" s="207"/>
      <c r="H32" s="207"/>
      <c r="I32" s="207"/>
      <c r="J32" s="208"/>
      <c r="K32" s="171" t="s">
        <v>52</v>
      </c>
      <c r="L32" s="197"/>
      <c r="M32" s="197"/>
      <c r="N32" s="198" t="s">
        <v>296</v>
      </c>
      <c r="O32" s="199"/>
      <c r="P32" s="199"/>
      <c r="Q32" s="199"/>
      <c r="R32" s="199"/>
      <c r="S32" s="199"/>
      <c r="T32" s="199"/>
      <c r="U32" s="199"/>
      <c r="V32" s="200"/>
    </row>
    <row r="33" spans="1:22" ht="15" customHeight="1">
      <c r="A33" s="189" t="s">
        <v>92</v>
      </c>
      <c r="B33" s="190"/>
      <c r="C33" s="193" t="s">
        <v>11</v>
      </c>
      <c r="D33" s="193"/>
      <c r="E33" s="193"/>
      <c r="F33" s="209" t="s">
        <v>294</v>
      </c>
      <c r="G33" s="210"/>
      <c r="H33" s="210"/>
      <c r="I33" s="210"/>
      <c r="J33" s="211"/>
      <c r="K33" s="177" t="s">
        <v>212</v>
      </c>
      <c r="L33" s="178"/>
      <c r="M33" s="178"/>
      <c r="N33" s="186" t="s">
        <v>297</v>
      </c>
      <c r="O33" s="187"/>
      <c r="P33" s="187"/>
      <c r="Q33" s="187"/>
      <c r="R33" s="187"/>
      <c r="S33" s="187"/>
      <c r="T33" s="187"/>
      <c r="U33" s="187"/>
      <c r="V33" s="188"/>
    </row>
    <row r="34" spans="1:22" ht="15" customHeight="1" thickBot="1">
      <c r="A34" s="191"/>
      <c r="B34" s="192"/>
      <c r="C34" s="145" t="s">
        <v>10</v>
      </c>
      <c r="D34" s="145"/>
      <c r="E34" s="145"/>
      <c r="F34" s="146" t="s">
        <v>295</v>
      </c>
      <c r="G34" s="147"/>
      <c r="H34" s="147"/>
      <c r="I34" s="147"/>
      <c r="J34" s="148"/>
      <c r="K34" s="177" t="s">
        <v>63</v>
      </c>
      <c r="L34" s="178"/>
      <c r="M34" s="178"/>
      <c r="N34" s="186" t="s">
        <v>298</v>
      </c>
      <c r="O34" s="187"/>
      <c r="P34" s="187"/>
      <c r="Q34" s="187"/>
      <c r="R34" s="187"/>
      <c r="S34" s="187"/>
      <c r="T34" s="187"/>
      <c r="U34" s="187"/>
      <c r="V34" s="188"/>
    </row>
    <row r="35" spans="1:22" ht="15" customHeight="1" thickBot="1">
      <c r="A35" s="182" t="s">
        <v>279</v>
      </c>
      <c r="B35" s="183"/>
      <c r="C35" s="204"/>
      <c r="D35" s="204"/>
      <c r="E35" s="204"/>
      <c r="F35" s="204"/>
      <c r="G35" s="204"/>
      <c r="H35" s="204"/>
      <c r="I35" s="204"/>
      <c r="J35" s="205"/>
      <c r="K35" s="216" t="s">
        <v>51</v>
      </c>
      <c r="L35" s="217"/>
      <c r="M35" s="217"/>
      <c r="N35" s="215" t="s">
        <v>292</v>
      </c>
      <c r="O35" s="215"/>
      <c r="P35" s="215"/>
      <c r="Q35" s="215"/>
      <c r="R35" s="28" t="s">
        <v>64</v>
      </c>
      <c r="S35" s="212">
        <v>38353</v>
      </c>
      <c r="T35" s="213"/>
      <c r="U35" s="213"/>
      <c r="V35" s="214"/>
    </row>
    <row r="36" spans="1:22" ht="12.75">
      <c r="A36" s="136"/>
      <c r="B36" s="136"/>
      <c r="C36" s="136"/>
      <c r="D36" s="136"/>
      <c r="E36" s="136"/>
      <c r="F36" s="136"/>
      <c r="G36" s="136"/>
      <c r="H36" s="136"/>
      <c r="I36" s="136"/>
      <c r="J36" s="136"/>
      <c r="K36" s="136"/>
      <c r="L36" s="136"/>
      <c r="M36" s="136"/>
      <c r="N36" s="136"/>
      <c r="O36" s="136"/>
      <c r="P36" s="136"/>
      <c r="Q36" s="136"/>
      <c r="R36" s="136"/>
      <c r="S36" s="136"/>
      <c r="T36" s="136"/>
      <c r="U36" s="136"/>
      <c r="V36" s="136"/>
    </row>
    <row r="37" spans="1:22" ht="10.5" customHeight="1">
      <c r="A37" s="193"/>
      <c r="B37" s="193"/>
      <c r="C37" s="193"/>
      <c r="D37" s="193"/>
      <c r="E37" s="193"/>
      <c r="F37" s="193"/>
      <c r="G37" s="193"/>
      <c r="H37" s="193"/>
      <c r="I37" s="193"/>
      <c r="J37" s="193"/>
      <c r="K37" s="193"/>
      <c r="L37" s="193"/>
      <c r="M37" s="193"/>
      <c r="N37" s="193"/>
      <c r="O37" s="193"/>
      <c r="P37" s="193"/>
      <c r="Q37" s="193"/>
      <c r="R37" s="193"/>
      <c r="S37" s="193"/>
      <c r="T37" s="193"/>
      <c r="U37" s="193"/>
      <c r="V37" s="193"/>
    </row>
    <row r="38" spans="1:22" ht="34.5" customHeight="1">
      <c r="A38" s="194" t="s">
        <v>299</v>
      </c>
      <c r="B38" s="194"/>
      <c r="C38" s="194"/>
      <c r="D38" s="194"/>
      <c r="E38" s="194"/>
      <c r="F38" s="194"/>
      <c r="G38" s="194"/>
      <c r="H38" s="194"/>
      <c r="I38" s="194"/>
      <c r="J38" s="194"/>
      <c r="K38" s="194"/>
      <c r="L38" s="194"/>
      <c r="M38" s="194"/>
      <c r="N38" s="194"/>
      <c r="O38" s="194"/>
      <c r="P38" s="194"/>
      <c r="Q38" s="194"/>
      <c r="R38" s="194"/>
      <c r="S38" s="194"/>
      <c r="T38" s="194"/>
      <c r="U38" s="194"/>
      <c r="V38" s="194"/>
    </row>
    <row r="39" spans="1:22" ht="26.25" customHeight="1">
      <c r="A39" s="181" t="s">
        <v>300</v>
      </c>
      <c r="B39" s="181"/>
      <c r="C39" s="181"/>
      <c r="D39" s="181"/>
      <c r="E39" s="181"/>
      <c r="F39" s="181"/>
      <c r="G39" s="181"/>
      <c r="H39" s="181"/>
      <c r="I39" s="181"/>
      <c r="J39" s="181"/>
      <c r="K39" s="181"/>
      <c r="L39" s="181"/>
      <c r="M39" s="181"/>
      <c r="N39" s="181"/>
      <c r="O39" s="181"/>
      <c r="P39" s="181"/>
      <c r="Q39" s="181"/>
      <c r="R39" s="181"/>
      <c r="S39" s="181"/>
      <c r="T39" s="181"/>
      <c r="U39" s="181"/>
      <c r="V39" s="181"/>
    </row>
  </sheetData>
  <sheetProtection sheet="1" objects="1" scenarios="1"/>
  <mergeCells count="92">
    <mergeCell ref="N3:R3"/>
    <mergeCell ref="C2:G2"/>
    <mergeCell ref="I2:K2"/>
    <mergeCell ref="C3:F3"/>
    <mergeCell ref="H3:I3"/>
    <mergeCell ref="I4:K4"/>
    <mergeCell ref="N10:O10"/>
    <mergeCell ref="Q10:R10"/>
    <mergeCell ref="U6:V6"/>
    <mergeCell ref="U5:V5"/>
    <mergeCell ref="C5:K5"/>
    <mergeCell ref="C6:K6"/>
    <mergeCell ref="C4:G4"/>
    <mergeCell ref="C7:K7"/>
    <mergeCell ref="M8:R8"/>
    <mergeCell ref="C8:K8"/>
    <mergeCell ref="N12:O12"/>
    <mergeCell ref="A18:F18"/>
    <mergeCell ref="A17:C17"/>
    <mergeCell ref="D17:F17"/>
    <mergeCell ref="N18:P18"/>
    <mergeCell ref="M17:V17"/>
    <mergeCell ref="G17:L17"/>
    <mergeCell ref="G18:H18"/>
    <mergeCell ref="I18:L18"/>
    <mergeCell ref="Q18:V18"/>
    <mergeCell ref="M7:R7"/>
    <mergeCell ref="H10:M10"/>
    <mergeCell ref="A9:V9"/>
    <mergeCell ref="U14:V14"/>
    <mergeCell ref="Q12:R12"/>
    <mergeCell ref="U7:V7"/>
    <mergeCell ref="L1:L8"/>
    <mergeCell ref="M1:V1"/>
    <mergeCell ref="U8:V8"/>
    <mergeCell ref="A36:V37"/>
    <mergeCell ref="A35:J35"/>
    <mergeCell ref="A32:B32"/>
    <mergeCell ref="F32:J32"/>
    <mergeCell ref="F33:J33"/>
    <mergeCell ref="S35:V35"/>
    <mergeCell ref="N35:Q35"/>
    <mergeCell ref="K35:M35"/>
    <mergeCell ref="K34:M34"/>
    <mergeCell ref="N33:V33"/>
    <mergeCell ref="A28:D28"/>
    <mergeCell ref="A29:D29"/>
    <mergeCell ref="A25:D25"/>
    <mergeCell ref="A27:D27"/>
    <mergeCell ref="A30:J30"/>
    <mergeCell ref="K33:M33"/>
    <mergeCell ref="K32:M32"/>
    <mergeCell ref="N32:V32"/>
    <mergeCell ref="A39:V39"/>
    <mergeCell ref="A19:J19"/>
    <mergeCell ref="A20:D20"/>
    <mergeCell ref="A23:D23"/>
    <mergeCell ref="N34:V34"/>
    <mergeCell ref="A33:B34"/>
    <mergeCell ref="C32:E32"/>
    <mergeCell ref="C33:E33"/>
    <mergeCell ref="A38:V38"/>
    <mergeCell ref="A26:D26"/>
    <mergeCell ref="M16:V16"/>
    <mergeCell ref="Q14:R14"/>
    <mergeCell ref="U2:V2"/>
    <mergeCell ref="M2:R2"/>
    <mergeCell ref="S3:T3"/>
    <mergeCell ref="U3:V3"/>
    <mergeCell ref="M5:R5"/>
    <mergeCell ref="M6:R6"/>
    <mergeCell ref="O4:V4"/>
    <mergeCell ref="M4:N4"/>
    <mergeCell ref="A15:V15"/>
    <mergeCell ref="U10:V10"/>
    <mergeCell ref="U12:V12"/>
    <mergeCell ref="H11:V11"/>
    <mergeCell ref="H13:V13"/>
    <mergeCell ref="H14:M14"/>
    <mergeCell ref="N14:O14"/>
    <mergeCell ref="A13:G14"/>
    <mergeCell ref="H12:M12"/>
    <mergeCell ref="C34:E34"/>
    <mergeCell ref="F34:J34"/>
    <mergeCell ref="A31:J31"/>
    <mergeCell ref="A1:K1"/>
    <mergeCell ref="A21:D21"/>
    <mergeCell ref="A22:D22"/>
    <mergeCell ref="A24:D24"/>
    <mergeCell ref="D16:F16"/>
    <mergeCell ref="A16:C16"/>
    <mergeCell ref="G16:L16"/>
  </mergeCells>
  <conditionalFormatting sqref="H10:V10">
    <cfRule type="expression" priority="1" dxfId="0" stopIfTrue="1">
      <formula>IF($T$5="",TRUE,FALSE)</formula>
    </cfRule>
  </conditionalFormatting>
  <conditionalFormatting sqref="H12:V12">
    <cfRule type="expression" priority="2" dxfId="0" stopIfTrue="1">
      <formula>IF($T$6="",TRUE,FALSE)</formula>
    </cfRule>
  </conditionalFormatting>
  <conditionalFormatting sqref="H14:V14">
    <cfRule type="expression" priority="3" dxfId="0" stopIfTrue="1">
      <formula>IF($T$8="",TRUE,FALSE)</formula>
    </cfRule>
  </conditionalFormatting>
  <printOptions/>
  <pageMargins left="0.5" right="0.277" top="0.59" bottom="0.553" header="0.36" footer="0.5"/>
  <pageSetup fitToHeight="1" fitToWidth="1" horizontalDpi="300" verticalDpi="300" orientation="portrait" paperSize="9" scale="79" r:id="rId4"/>
  <drawing r:id="rId3"/>
  <legacyDrawing r:id="rId2"/>
</worksheet>
</file>

<file path=xl/worksheets/sheet3.xml><?xml version="1.0" encoding="utf-8"?>
<worksheet xmlns="http://schemas.openxmlformats.org/spreadsheetml/2006/main" xmlns:r="http://schemas.openxmlformats.org/officeDocument/2006/relationships">
  <sheetPr codeName="Blad4"/>
  <dimension ref="A1:BC11"/>
  <sheetViews>
    <sheetView workbookViewId="0" topLeftCell="A1">
      <selection activeCell="A2" sqref="A2"/>
    </sheetView>
  </sheetViews>
  <sheetFormatPr defaultColWidth="9.7109375" defaultRowHeight="12.75"/>
  <cols>
    <col min="1" max="1" width="10.7109375" style="116" customWidth="1"/>
    <col min="2" max="2" width="13.8515625" style="117" customWidth="1"/>
    <col min="3" max="3" width="8.8515625" style="117" customWidth="1"/>
    <col min="4" max="4" width="6.00390625" style="117" customWidth="1"/>
    <col min="5" max="6" width="8.57421875" style="117" bestFit="1" customWidth="1"/>
    <col min="7" max="7" width="10.57421875" style="117" customWidth="1"/>
    <col min="8" max="8" width="12.421875" style="117" bestFit="1" customWidth="1"/>
    <col min="9" max="9" width="21.140625" style="117" customWidth="1"/>
    <col min="10" max="10" width="13.8515625" style="117" bestFit="1" customWidth="1"/>
    <col min="11" max="11" width="20.421875" style="117" customWidth="1"/>
    <col min="12" max="12" width="21.8515625" style="117" bestFit="1" customWidth="1"/>
    <col min="13" max="13" width="3.00390625" style="117" bestFit="1" customWidth="1"/>
    <col min="14" max="14" width="4.57421875" style="117" bestFit="1" customWidth="1"/>
    <col min="15" max="15" width="5.00390625" style="117" bestFit="1" customWidth="1"/>
    <col min="16" max="16" width="15.8515625" style="117" bestFit="1" customWidth="1"/>
    <col min="17" max="17" width="6.421875" style="118" bestFit="1" customWidth="1"/>
    <col min="18" max="19" width="8.00390625" style="118" customWidth="1"/>
    <col min="20" max="20" width="9.57421875" style="117" customWidth="1"/>
    <col min="21" max="21" width="12.7109375" style="118" bestFit="1" customWidth="1"/>
    <col min="22" max="23" width="5.57421875" style="118" bestFit="1" customWidth="1"/>
    <col min="24" max="24" width="5.57421875" style="118" customWidth="1"/>
    <col min="25" max="25" width="11.7109375" style="118" bestFit="1" customWidth="1"/>
    <col min="26" max="26" width="11.7109375" style="118" customWidth="1"/>
    <col min="27" max="27" width="11.00390625" style="118" customWidth="1"/>
    <col min="28" max="28" width="19.421875" style="117" customWidth="1"/>
    <col min="29" max="29" width="6.57421875" style="118" bestFit="1" customWidth="1"/>
    <col min="30" max="30" width="7.421875" style="118" customWidth="1"/>
    <col min="31" max="31" width="4.57421875" style="118" customWidth="1"/>
    <col min="32" max="34" width="5.57421875" style="118" bestFit="1" customWidth="1"/>
    <col min="35" max="36" width="5.8515625" style="118" bestFit="1" customWidth="1"/>
    <col min="37" max="37" width="6.00390625" style="118" bestFit="1" customWidth="1"/>
    <col min="38" max="39" width="5.57421875" style="118" bestFit="1" customWidth="1"/>
    <col min="40" max="40" width="6.421875" style="118" bestFit="1" customWidth="1"/>
    <col min="41" max="41" width="7.28125" style="118" bestFit="1" customWidth="1"/>
    <col min="42" max="44" width="6.421875" style="118" bestFit="1" customWidth="1"/>
    <col min="45" max="46" width="7.421875" style="118" bestFit="1" customWidth="1"/>
    <col min="47" max="47" width="10.00390625" style="117" bestFit="1" customWidth="1"/>
    <col min="48" max="48" width="17.140625" style="117" bestFit="1" customWidth="1"/>
    <col min="49" max="49" width="9.8515625" style="117" bestFit="1" customWidth="1"/>
    <col min="50" max="50" width="14.8515625" style="117" bestFit="1" customWidth="1"/>
    <col min="51" max="51" width="10.00390625" style="117" bestFit="1" customWidth="1"/>
    <col min="52" max="52" width="10.57421875" style="117" bestFit="1" customWidth="1"/>
    <col min="53" max="53" width="9.00390625" style="117" bestFit="1" customWidth="1"/>
    <col min="54" max="54" width="11.8515625" style="117" bestFit="1" customWidth="1"/>
    <col min="55" max="55" width="11.57421875" style="117" bestFit="1" customWidth="1"/>
    <col min="56" max="16384" width="9.7109375" style="116" customWidth="1"/>
  </cols>
  <sheetData>
    <row r="1" spans="1:55" ht="39.75" customHeight="1">
      <c r="A1" s="129" t="s">
        <v>274</v>
      </c>
      <c r="B1" s="36" t="s">
        <v>15</v>
      </c>
      <c r="C1" s="36" t="s">
        <v>12</v>
      </c>
      <c r="D1" s="36" t="s">
        <v>13</v>
      </c>
      <c r="E1" s="36" t="s">
        <v>68</v>
      </c>
      <c r="F1" s="36" t="s">
        <v>69</v>
      </c>
      <c r="G1" s="36" t="s">
        <v>14</v>
      </c>
      <c r="H1" s="36" t="s">
        <v>16</v>
      </c>
      <c r="I1" s="111" t="s">
        <v>88</v>
      </c>
      <c r="J1" s="111" t="s">
        <v>70</v>
      </c>
      <c r="K1" s="36" t="s">
        <v>17</v>
      </c>
      <c r="L1" s="36" t="s">
        <v>71</v>
      </c>
      <c r="M1" s="36" t="s">
        <v>18</v>
      </c>
      <c r="N1" s="36" t="s">
        <v>19</v>
      </c>
      <c r="O1" s="36" t="s">
        <v>20</v>
      </c>
      <c r="P1" s="36" t="s">
        <v>264</v>
      </c>
      <c r="Q1" s="36" t="s">
        <v>265</v>
      </c>
      <c r="R1" s="36" t="s">
        <v>266</v>
      </c>
      <c r="S1" s="36" t="s">
        <v>72</v>
      </c>
      <c r="T1" s="112" t="s">
        <v>263</v>
      </c>
      <c r="U1" s="112" t="s">
        <v>267</v>
      </c>
      <c r="V1" s="112" t="s">
        <v>268</v>
      </c>
      <c r="W1" s="112" t="s">
        <v>269</v>
      </c>
      <c r="X1" s="112" t="s">
        <v>85</v>
      </c>
      <c r="Y1" s="38" t="s">
        <v>89</v>
      </c>
      <c r="Z1" s="38" t="s">
        <v>270</v>
      </c>
      <c r="AA1" s="38" t="s">
        <v>196</v>
      </c>
      <c r="AB1" s="113" t="s">
        <v>40</v>
      </c>
      <c r="AC1" s="114" t="s">
        <v>39</v>
      </c>
      <c r="AD1" s="114" t="s">
        <v>90</v>
      </c>
      <c r="AE1" s="38" t="s">
        <v>73</v>
      </c>
      <c r="AF1" s="39" t="s">
        <v>74</v>
      </c>
      <c r="AG1" s="39" t="s">
        <v>21</v>
      </c>
      <c r="AH1" s="39" t="s">
        <v>22</v>
      </c>
      <c r="AI1" s="39" t="s">
        <v>23</v>
      </c>
      <c r="AJ1" s="39" t="s">
        <v>24</v>
      </c>
      <c r="AK1" s="39" t="s">
        <v>75</v>
      </c>
      <c r="AL1" s="39" t="s">
        <v>25</v>
      </c>
      <c r="AM1" s="39" t="s">
        <v>26</v>
      </c>
      <c r="AN1" s="39" t="s">
        <v>27</v>
      </c>
      <c r="AO1" s="39" t="s">
        <v>76</v>
      </c>
      <c r="AP1" s="115" t="s">
        <v>77</v>
      </c>
      <c r="AQ1" s="115" t="s">
        <v>78</v>
      </c>
      <c r="AR1" s="115" t="s">
        <v>79</v>
      </c>
      <c r="AS1" s="115" t="s">
        <v>80</v>
      </c>
      <c r="AT1" s="115" t="s">
        <v>81</v>
      </c>
      <c r="AU1" s="37" t="s">
        <v>82</v>
      </c>
      <c r="AV1" s="37" t="s">
        <v>28</v>
      </c>
      <c r="AW1" s="37" t="s">
        <v>29</v>
      </c>
      <c r="AX1" s="37" t="s">
        <v>45</v>
      </c>
      <c r="AY1" s="37" t="s">
        <v>30</v>
      </c>
      <c r="AZ1" s="37" t="s">
        <v>31</v>
      </c>
      <c r="BA1" s="37" t="s">
        <v>32</v>
      </c>
      <c r="BB1" s="37" t="s">
        <v>46</v>
      </c>
      <c r="BC1" s="37" t="s">
        <v>33</v>
      </c>
    </row>
    <row r="2" spans="1:54" ht="12.75">
      <c r="A2" s="130"/>
      <c r="Q2" s="117"/>
      <c r="R2" s="123"/>
      <c r="S2" s="123"/>
      <c r="T2" s="118"/>
      <c r="U2" s="123"/>
      <c r="X2" s="123"/>
      <c r="BB2" s="119"/>
    </row>
    <row r="3" spans="1:54" ht="12.75">
      <c r="A3" s="130"/>
      <c r="Q3" s="117"/>
      <c r="R3" s="123"/>
      <c r="S3" s="123"/>
      <c r="T3" s="118"/>
      <c r="U3" s="123"/>
      <c r="X3" s="123"/>
      <c r="AB3" s="118"/>
      <c r="BB3" s="119"/>
    </row>
    <row r="4" spans="17:54" ht="12.75">
      <c r="Q4" s="117"/>
      <c r="R4" s="123"/>
      <c r="S4" s="123"/>
      <c r="T4" s="118"/>
      <c r="U4" s="123"/>
      <c r="X4" s="123"/>
      <c r="BB4" s="119"/>
    </row>
    <row r="5" ht="12.75">
      <c r="BB5" s="119"/>
    </row>
    <row r="6" ht="12.75">
      <c r="BB6" s="119"/>
    </row>
    <row r="7" ht="12.75">
      <c r="BB7" s="119"/>
    </row>
    <row r="8" ht="12.75">
      <c r="BB8" s="119"/>
    </row>
    <row r="9" ht="12.75">
      <c r="BB9" s="119"/>
    </row>
    <row r="10" ht="12.75">
      <c r="BB10" s="119"/>
    </row>
    <row r="11" ht="12.75">
      <c r="BB11" s="119"/>
    </row>
  </sheetData>
  <printOptions/>
  <pageMargins left="0.5" right="0.277" top="0.25" bottom="0.553" header="0.5" footer="0.5"/>
  <pageSetup horizontalDpi="300" verticalDpi="300" orientation="portrait" paperSize="9" scale="71" r:id="rId2"/>
  <drawing r:id="rId1"/>
</worksheet>
</file>

<file path=xl/worksheets/sheet4.xml><?xml version="1.0" encoding="utf-8"?>
<worksheet xmlns="http://schemas.openxmlformats.org/spreadsheetml/2006/main" xmlns:r="http://schemas.openxmlformats.org/officeDocument/2006/relationships">
  <sheetPr codeName="Blad7">
    <pageSetUpPr fitToPage="1"/>
  </sheetPr>
  <dimension ref="B1:O48"/>
  <sheetViews>
    <sheetView showGridLines="0" workbookViewId="0" topLeftCell="A1">
      <selection activeCell="C12" sqref="C12"/>
    </sheetView>
  </sheetViews>
  <sheetFormatPr defaultColWidth="9.140625" defaultRowHeight="12.75"/>
  <cols>
    <col min="1" max="1" width="1.28515625" style="54" customWidth="1"/>
    <col min="2" max="2" width="6.140625" style="54" customWidth="1"/>
    <col min="3" max="3" width="5.140625" style="54" customWidth="1"/>
    <col min="4" max="4" width="9.140625" style="54" customWidth="1"/>
    <col min="5" max="5" width="16.8515625" style="54" customWidth="1"/>
    <col min="6" max="6" width="10.00390625" style="54" bestFit="1" customWidth="1"/>
    <col min="7" max="7" width="9.140625" style="54" customWidth="1"/>
    <col min="8" max="8" width="6.00390625" style="54" bestFit="1" customWidth="1"/>
    <col min="9" max="9" width="11.28125" style="56" hidden="1" customWidth="1"/>
    <col min="10" max="10" width="5.140625" style="56" hidden="1" customWidth="1"/>
    <col min="11" max="11" width="9.140625" style="56" hidden="1" customWidth="1"/>
    <col min="12" max="12" width="3.7109375" style="56" customWidth="1"/>
    <col min="13" max="13" width="4.57421875" style="54" customWidth="1"/>
    <col min="14" max="14" width="28.8515625" style="54" customWidth="1"/>
    <col min="15" max="15" width="8.28125" style="54" bestFit="1" customWidth="1"/>
    <col min="16" max="16384" width="9.140625" style="54" customWidth="1"/>
  </cols>
  <sheetData>
    <row r="1" ht="26.25" thickBot="1">
      <c r="B1" s="55" t="s">
        <v>94</v>
      </c>
    </row>
    <row r="2" spans="2:15" ht="14.25">
      <c r="B2" s="57" t="s">
        <v>191</v>
      </c>
      <c r="M2" s="58" t="s">
        <v>95</v>
      </c>
      <c r="N2" s="59"/>
      <c r="O2" s="60"/>
    </row>
    <row r="3" spans="2:15" ht="12.75">
      <c r="B3" s="57" t="s">
        <v>44</v>
      </c>
      <c r="D3" s="54" t="s">
        <v>96</v>
      </c>
      <c r="M3" s="61" t="s">
        <v>97</v>
      </c>
      <c r="N3" s="62" t="s">
        <v>98</v>
      </c>
      <c r="O3" s="63"/>
    </row>
    <row r="4" spans="2:15" ht="12.75">
      <c r="B4" s="57" t="s">
        <v>99</v>
      </c>
      <c r="D4" s="54" t="s">
        <v>100</v>
      </c>
      <c r="M4" s="61" t="s">
        <v>101</v>
      </c>
      <c r="N4" s="62" t="s">
        <v>102</v>
      </c>
      <c r="O4" s="63"/>
    </row>
    <row r="5" spans="2:15" ht="12.75">
      <c r="B5" s="57" t="s">
        <v>103</v>
      </c>
      <c r="D5" s="54" t="s">
        <v>104</v>
      </c>
      <c r="M5" s="61" t="s">
        <v>105</v>
      </c>
      <c r="N5" s="62" t="s">
        <v>106</v>
      </c>
      <c r="O5" s="63"/>
    </row>
    <row r="6" spans="2:15" ht="12.75">
      <c r="B6" s="57" t="s">
        <v>107</v>
      </c>
      <c r="D6" s="54" t="s">
        <v>108</v>
      </c>
      <c r="M6" s="61" t="s">
        <v>109</v>
      </c>
      <c r="N6" s="62" t="s">
        <v>110</v>
      </c>
      <c r="O6" s="63"/>
    </row>
    <row r="7" spans="2:15" ht="12.75">
      <c r="B7" s="57" t="s">
        <v>111</v>
      </c>
      <c r="D7" s="54" t="s">
        <v>112</v>
      </c>
      <c r="M7" s="61" t="s">
        <v>113</v>
      </c>
      <c r="N7" s="62" t="s">
        <v>114</v>
      </c>
      <c r="O7" s="63"/>
    </row>
    <row r="8" spans="13:15" ht="12.75">
      <c r="M8" s="61" t="s">
        <v>115</v>
      </c>
      <c r="N8" s="62" t="s">
        <v>116</v>
      </c>
      <c r="O8" s="63"/>
    </row>
    <row r="9" spans="2:15" ht="13.5" thickBot="1">
      <c r="B9" s="64" t="s">
        <v>117</v>
      </c>
      <c r="M9" s="61" t="s">
        <v>118</v>
      </c>
      <c r="N9" s="62" t="s">
        <v>119</v>
      </c>
      <c r="O9" s="63"/>
    </row>
    <row r="10" spans="2:15" ht="12.75">
      <c r="B10" s="65" t="s">
        <v>120</v>
      </c>
      <c r="C10" s="66" t="s">
        <v>37</v>
      </c>
      <c r="D10" s="67" t="s">
        <v>39</v>
      </c>
      <c r="E10" s="68" t="s">
        <v>100</v>
      </c>
      <c r="F10" s="66" t="s">
        <v>121</v>
      </c>
      <c r="G10" s="67" t="s">
        <v>90</v>
      </c>
      <c r="H10" s="60"/>
      <c r="M10" s="61" t="s">
        <v>122</v>
      </c>
      <c r="N10" s="62" t="s">
        <v>123</v>
      </c>
      <c r="O10" s="63"/>
    </row>
    <row r="11" spans="2:15" ht="12.75">
      <c r="B11" s="69"/>
      <c r="C11" s="70"/>
      <c r="D11" s="71" t="s">
        <v>124</v>
      </c>
      <c r="E11" s="72"/>
      <c r="F11" s="70"/>
      <c r="G11" s="71" t="s">
        <v>125</v>
      </c>
      <c r="H11" s="73"/>
      <c r="M11" s="61" t="s">
        <v>126</v>
      </c>
      <c r="N11" s="62" t="s">
        <v>127</v>
      </c>
      <c r="O11" s="63"/>
    </row>
    <row r="12" spans="2:15" ht="13.5" thickBot="1">
      <c r="B12" s="74">
        <v>1</v>
      </c>
      <c r="C12" s="75" t="s">
        <v>237</v>
      </c>
      <c r="D12" s="76">
        <v>2</v>
      </c>
      <c r="E12" s="77" t="str">
        <f aca="true" t="shared" si="0" ref="E12:E21">IF(ISNA(I12),"",I12)</f>
        <v>linoleum</v>
      </c>
      <c r="F12" s="75"/>
      <c r="G12" s="78">
        <f aca="true" t="shared" si="1" ref="G12:G21">IF(ISNA(J12),"",D12*J12/1000)</f>
        <v>2.4</v>
      </c>
      <c r="H12" s="63"/>
      <c r="I12" s="82" t="str">
        <f aca="true" t="shared" si="2" ref="I12:I21">(VLOOKUP(C12,$M$15:$O$41,2,FALSE))</f>
        <v>linoleum</v>
      </c>
      <c r="J12" s="82">
        <f aca="true" t="shared" si="3" ref="J12:J21">(VLOOKUP(C12,$M$15:$O$41,3,FALSE))</f>
        <v>1200</v>
      </c>
      <c r="K12" s="56" t="str">
        <f>IF(C12&lt;&gt;"",C12&amp;D12&amp;F12,"")</f>
        <v>lin2</v>
      </c>
      <c r="M12" s="79" t="s">
        <v>128</v>
      </c>
      <c r="N12" s="80" t="s">
        <v>129</v>
      </c>
      <c r="O12" s="81"/>
    </row>
    <row r="13" spans="2:15" ht="13.5" thickBot="1">
      <c r="B13" s="74">
        <v>2</v>
      </c>
      <c r="C13" s="75" t="s">
        <v>130</v>
      </c>
      <c r="D13" s="76">
        <v>22</v>
      </c>
      <c r="E13" s="77" t="str">
        <f t="shared" si="0"/>
        <v>hout</v>
      </c>
      <c r="F13" s="75"/>
      <c r="G13" s="78">
        <f t="shared" si="1"/>
        <v>12.1</v>
      </c>
      <c r="H13" s="63"/>
      <c r="I13" s="82" t="str">
        <f t="shared" si="2"/>
        <v>hout</v>
      </c>
      <c r="J13" s="82">
        <f t="shared" si="3"/>
        <v>550</v>
      </c>
      <c r="K13" s="56" t="str">
        <f aca="true" t="shared" si="4" ref="K13:K21">IF(C13&lt;&gt;"","-"&amp;C13&amp;D13&amp;F13,"")</f>
        <v>-ho22</v>
      </c>
      <c r="N13" s="62"/>
      <c r="O13" s="62"/>
    </row>
    <row r="14" spans="2:15" ht="12.75">
      <c r="B14" s="74">
        <v>3</v>
      </c>
      <c r="C14" s="75" t="s">
        <v>131</v>
      </c>
      <c r="D14" s="76">
        <v>200</v>
      </c>
      <c r="E14" s="77" t="str">
        <f t="shared" si="0"/>
        <v>lucht</v>
      </c>
      <c r="F14" s="75"/>
      <c r="G14" s="78">
        <f t="shared" si="1"/>
        <v>0</v>
      </c>
      <c r="H14" s="63"/>
      <c r="I14" s="82" t="str">
        <f t="shared" si="2"/>
        <v>lucht</v>
      </c>
      <c r="J14" s="82">
        <f t="shared" si="3"/>
        <v>0</v>
      </c>
      <c r="K14" s="56" t="str">
        <f t="shared" si="4"/>
        <v>-lu200</v>
      </c>
      <c r="M14" s="58" t="s">
        <v>132</v>
      </c>
      <c r="N14" s="59"/>
      <c r="O14" s="83" t="s">
        <v>192</v>
      </c>
    </row>
    <row r="15" spans="2:15" ht="12.75">
      <c r="B15" s="74">
        <v>4</v>
      </c>
      <c r="C15" s="75" t="s">
        <v>221</v>
      </c>
      <c r="D15" s="76">
        <v>9</v>
      </c>
      <c r="E15" s="77" t="str">
        <f t="shared" si="0"/>
        <v>gipskartonplaten</v>
      </c>
      <c r="F15" s="75"/>
      <c r="G15" s="78">
        <f t="shared" si="1"/>
        <v>8.1</v>
      </c>
      <c r="H15" s="63"/>
      <c r="I15" s="82" t="str">
        <f t="shared" si="2"/>
        <v>gipskartonplaten</v>
      </c>
      <c r="J15" s="82">
        <f t="shared" si="3"/>
        <v>900</v>
      </c>
      <c r="K15" s="56" t="str">
        <f t="shared" si="4"/>
        <v>-gik9</v>
      </c>
      <c r="M15" s="61" t="s">
        <v>133</v>
      </c>
      <c r="N15" s="62" t="s">
        <v>213</v>
      </c>
      <c r="O15" s="63">
        <v>1900</v>
      </c>
    </row>
    <row r="16" spans="2:15" ht="12.75">
      <c r="B16" s="74">
        <v>5</v>
      </c>
      <c r="C16" s="75" t="s">
        <v>131</v>
      </c>
      <c r="D16" s="76">
        <v>100</v>
      </c>
      <c r="E16" s="77" t="str">
        <f t="shared" si="0"/>
        <v>lucht</v>
      </c>
      <c r="F16" s="75"/>
      <c r="G16" s="78">
        <f t="shared" si="1"/>
        <v>0</v>
      </c>
      <c r="H16" s="63"/>
      <c r="I16" s="82" t="str">
        <f t="shared" si="2"/>
        <v>lucht</v>
      </c>
      <c r="J16" s="82">
        <f t="shared" si="3"/>
        <v>0</v>
      </c>
      <c r="K16" s="56" t="str">
        <f t="shared" si="4"/>
        <v>-lu100</v>
      </c>
      <c r="M16" s="61" t="s">
        <v>214</v>
      </c>
      <c r="N16" s="62" t="s">
        <v>150</v>
      </c>
      <c r="O16" s="63">
        <v>1750</v>
      </c>
    </row>
    <row r="17" spans="2:15" ht="12.75">
      <c r="B17" s="74">
        <v>6</v>
      </c>
      <c r="C17" s="75" t="s">
        <v>136</v>
      </c>
      <c r="D17" s="76">
        <v>50</v>
      </c>
      <c r="E17" s="77" t="str">
        <f t="shared" si="0"/>
        <v>minerale wol</v>
      </c>
      <c r="F17" s="75"/>
      <c r="G17" s="78">
        <f t="shared" si="1"/>
        <v>1.75</v>
      </c>
      <c r="H17" s="63"/>
      <c r="I17" s="82" t="str">
        <f t="shared" si="2"/>
        <v>minerale wol</v>
      </c>
      <c r="J17" s="82">
        <f t="shared" si="3"/>
        <v>35</v>
      </c>
      <c r="K17" s="56" t="str">
        <f t="shared" si="4"/>
        <v>-mw50</v>
      </c>
      <c r="M17" s="61" t="s">
        <v>215</v>
      </c>
      <c r="N17" s="62" t="s">
        <v>216</v>
      </c>
      <c r="O17" s="63">
        <v>1100</v>
      </c>
    </row>
    <row r="18" spans="2:15" ht="12.75">
      <c r="B18" s="74">
        <v>7</v>
      </c>
      <c r="C18" s="75" t="s">
        <v>221</v>
      </c>
      <c r="D18" s="76">
        <v>12</v>
      </c>
      <c r="E18" s="77" t="str">
        <f t="shared" si="0"/>
        <v>gipskartonplaten</v>
      </c>
      <c r="F18" s="75" t="s">
        <v>139</v>
      </c>
      <c r="G18" s="78">
        <f t="shared" si="1"/>
        <v>10.8</v>
      </c>
      <c r="H18" s="63"/>
      <c r="I18" s="82" t="str">
        <f t="shared" si="2"/>
        <v>gipskartonplaten</v>
      </c>
      <c r="J18" s="82">
        <f t="shared" si="3"/>
        <v>900</v>
      </c>
      <c r="K18" s="56" t="str">
        <f t="shared" si="4"/>
        <v>-gik12ok</v>
      </c>
      <c r="M18" s="61" t="s">
        <v>217</v>
      </c>
      <c r="N18" s="62" t="s">
        <v>218</v>
      </c>
      <c r="O18" s="63">
        <v>1250</v>
      </c>
    </row>
    <row r="19" spans="2:15" ht="12.75">
      <c r="B19" s="74">
        <v>8</v>
      </c>
      <c r="C19" s="75"/>
      <c r="D19" s="76"/>
      <c r="E19" s="77">
        <f t="shared" si="0"/>
      </c>
      <c r="F19" s="84"/>
      <c r="G19" s="78">
        <f t="shared" si="1"/>
      </c>
      <c r="H19" s="63"/>
      <c r="I19" s="82" t="e">
        <f t="shared" si="2"/>
        <v>#N/A</v>
      </c>
      <c r="J19" s="82" t="e">
        <f t="shared" si="3"/>
        <v>#N/A</v>
      </c>
      <c r="K19" s="56">
        <f t="shared" si="4"/>
      </c>
      <c r="M19" s="61" t="s">
        <v>219</v>
      </c>
      <c r="N19" s="62" t="s">
        <v>220</v>
      </c>
      <c r="O19" s="63">
        <v>825</v>
      </c>
    </row>
    <row r="20" spans="2:15" ht="12.75">
      <c r="B20" s="74">
        <v>9</v>
      </c>
      <c r="C20" s="75"/>
      <c r="D20" s="76"/>
      <c r="E20" s="77">
        <f t="shared" si="0"/>
      </c>
      <c r="F20" s="84"/>
      <c r="G20" s="78">
        <f t="shared" si="1"/>
      </c>
      <c r="H20" s="63"/>
      <c r="I20" s="82" t="e">
        <f t="shared" si="2"/>
        <v>#N/A</v>
      </c>
      <c r="J20" s="82" t="e">
        <f t="shared" si="3"/>
        <v>#N/A</v>
      </c>
      <c r="K20" s="56">
        <f t="shared" si="4"/>
      </c>
      <c r="M20" s="61" t="s">
        <v>221</v>
      </c>
      <c r="N20" s="62" t="s">
        <v>222</v>
      </c>
      <c r="O20" s="63">
        <v>900</v>
      </c>
    </row>
    <row r="21" spans="2:15" ht="12.75">
      <c r="B21" s="74">
        <v>10</v>
      </c>
      <c r="C21" s="75"/>
      <c r="D21" s="76"/>
      <c r="E21" s="77">
        <f t="shared" si="0"/>
      </c>
      <c r="F21" s="84"/>
      <c r="G21" s="78">
        <f t="shared" si="1"/>
      </c>
      <c r="H21" s="63"/>
      <c r="I21" s="82" t="e">
        <f t="shared" si="2"/>
        <v>#N/A</v>
      </c>
      <c r="J21" s="82" t="e">
        <f t="shared" si="3"/>
        <v>#N/A</v>
      </c>
      <c r="K21" s="56">
        <f t="shared" si="4"/>
      </c>
      <c r="M21" s="61" t="s">
        <v>223</v>
      </c>
      <c r="N21" s="62" t="s">
        <v>224</v>
      </c>
      <c r="O21" s="63">
        <v>1000</v>
      </c>
    </row>
    <row r="22" spans="2:15" ht="13.5" thickBot="1">
      <c r="B22" s="85" t="s">
        <v>140</v>
      </c>
      <c r="C22" s="86"/>
      <c r="D22" s="87">
        <f>SUM(D12:D21)</f>
        <v>395</v>
      </c>
      <c r="E22" s="88" t="s">
        <v>141</v>
      </c>
      <c r="F22" s="87"/>
      <c r="G22" s="87">
        <f>SUM(G12:G21)</f>
        <v>35.150000000000006</v>
      </c>
      <c r="H22" s="89" t="s">
        <v>142</v>
      </c>
      <c r="M22" s="61" t="s">
        <v>225</v>
      </c>
      <c r="N22" s="62" t="s">
        <v>226</v>
      </c>
      <c r="O22" s="63">
        <v>800</v>
      </c>
    </row>
    <row r="23" spans="2:15" ht="12.75">
      <c r="B23" s="62"/>
      <c r="C23" s="62"/>
      <c r="D23" s="62"/>
      <c r="E23" s="62"/>
      <c r="F23" s="62"/>
      <c r="G23" s="62"/>
      <c r="H23" s="62"/>
      <c r="M23" s="61" t="s">
        <v>227</v>
      </c>
      <c r="N23" s="62" t="s">
        <v>228</v>
      </c>
      <c r="O23" s="63">
        <v>600</v>
      </c>
    </row>
    <row r="24" spans="2:15" ht="12.75">
      <c r="B24" s="62" t="s">
        <v>145</v>
      </c>
      <c r="C24" s="62"/>
      <c r="D24" s="62"/>
      <c r="E24" s="62"/>
      <c r="F24" s="75" t="s">
        <v>105</v>
      </c>
      <c r="G24" s="90"/>
      <c r="H24" s="90"/>
      <c r="I24" s="82"/>
      <c r="J24" s="82"/>
      <c r="M24" s="61" t="s">
        <v>229</v>
      </c>
      <c r="N24" s="62" t="s">
        <v>230</v>
      </c>
      <c r="O24" s="63">
        <v>2350</v>
      </c>
    </row>
    <row r="25" spans="2:15" ht="12.75">
      <c r="B25" s="62" t="s">
        <v>146</v>
      </c>
      <c r="C25" s="62"/>
      <c r="D25" s="62"/>
      <c r="E25" s="62"/>
      <c r="F25" s="75" t="s">
        <v>147</v>
      </c>
      <c r="G25" s="91"/>
      <c r="H25" s="91"/>
      <c r="I25" s="82"/>
      <c r="J25" s="82"/>
      <c r="M25" s="61" t="s">
        <v>231</v>
      </c>
      <c r="N25" s="62" t="s">
        <v>232</v>
      </c>
      <c r="O25" s="63">
        <v>2300</v>
      </c>
    </row>
    <row r="26" spans="7:15" ht="12.75">
      <c r="G26" s="62"/>
      <c r="H26" s="62"/>
      <c r="I26" s="82"/>
      <c r="J26" s="82"/>
      <c r="M26" s="61" t="s">
        <v>233</v>
      </c>
      <c r="N26" s="62" t="s">
        <v>234</v>
      </c>
      <c r="O26" s="63">
        <v>1900</v>
      </c>
    </row>
    <row r="27" spans="2:15" ht="12.75">
      <c r="B27" s="62" t="s">
        <v>149</v>
      </c>
      <c r="C27" s="62"/>
      <c r="D27" s="92" t="str">
        <f>F24&amp;"."&amp;K12&amp;K13&amp;K14&amp;K15&amp;K16&amp;K17&amp;K18&amp;K19&amp;K20&amp;K21&amp;I27&amp;J27&amp;K27</f>
        <v>VM.lin2-ho22-lu200-gik9-lu100-mw50-gik12ok/V1</v>
      </c>
      <c r="F27" s="62"/>
      <c r="G27" s="62"/>
      <c r="H27" s="62"/>
      <c r="I27" s="82" t="str">
        <f>IF(F25&lt;&gt;"","/"&amp;F25,"")</f>
        <v>/V1</v>
      </c>
      <c r="J27" s="82">
        <f>IF(G25&lt;&gt;"","/"&amp;G25,"")</f>
      </c>
      <c r="K27" s="82">
        <f>IF(H25&lt;&gt;"","/"&amp;H25,"")</f>
      </c>
      <c r="M27" s="61" t="s">
        <v>235</v>
      </c>
      <c r="N27" s="62" t="s">
        <v>236</v>
      </c>
      <c r="O27" s="63">
        <v>2200</v>
      </c>
    </row>
    <row r="28" spans="2:15" ht="12.75">
      <c r="B28" s="62"/>
      <c r="C28" s="62"/>
      <c r="D28" s="62"/>
      <c r="E28" s="62"/>
      <c r="F28" s="62"/>
      <c r="G28" s="62"/>
      <c r="H28" s="62"/>
      <c r="I28" s="82"/>
      <c r="J28" s="82"/>
      <c r="M28" s="61" t="s">
        <v>137</v>
      </c>
      <c r="N28" s="62" t="s">
        <v>138</v>
      </c>
      <c r="O28" s="63">
        <v>2800</v>
      </c>
    </row>
    <row r="29" spans="2:15" ht="12.75">
      <c r="B29" s="62"/>
      <c r="C29" s="62"/>
      <c r="D29" s="62"/>
      <c r="E29" s="62"/>
      <c r="F29" s="62"/>
      <c r="G29" s="62"/>
      <c r="H29" s="62"/>
      <c r="I29" s="82"/>
      <c r="J29" s="82"/>
      <c r="M29" s="61" t="s">
        <v>134</v>
      </c>
      <c r="N29" s="62" t="s">
        <v>135</v>
      </c>
      <c r="O29" s="63">
        <v>30</v>
      </c>
    </row>
    <row r="30" spans="9:15" ht="12.75">
      <c r="I30" s="82"/>
      <c r="J30" s="82"/>
      <c r="M30" s="61" t="s">
        <v>143</v>
      </c>
      <c r="N30" s="62" t="s">
        <v>144</v>
      </c>
      <c r="O30" s="63">
        <v>36</v>
      </c>
    </row>
    <row r="31" spans="2:15" ht="12.75">
      <c r="B31" s="93" t="s">
        <v>154</v>
      </c>
      <c r="F31" s="62"/>
      <c r="G31" s="62"/>
      <c r="H31" s="62"/>
      <c r="I31" s="82"/>
      <c r="J31" s="82"/>
      <c r="M31" s="61" t="s">
        <v>130</v>
      </c>
      <c r="N31" s="62" t="s">
        <v>148</v>
      </c>
      <c r="O31" s="63">
        <v>550</v>
      </c>
    </row>
    <row r="32" spans="4:15" ht="12.75">
      <c r="D32" s="62"/>
      <c r="E32" s="62"/>
      <c r="F32" s="62"/>
      <c r="G32" s="62"/>
      <c r="H32" s="62"/>
      <c r="I32" s="82"/>
      <c r="J32" s="82"/>
      <c r="M32" s="61" t="s">
        <v>151</v>
      </c>
      <c r="N32" s="62" t="s">
        <v>152</v>
      </c>
      <c r="O32" s="63">
        <v>1100</v>
      </c>
    </row>
    <row r="33" spans="2:15" ht="12.75">
      <c r="B33" s="57" t="s">
        <v>157</v>
      </c>
      <c r="I33" s="82"/>
      <c r="J33" s="82"/>
      <c r="M33" s="61" t="s">
        <v>237</v>
      </c>
      <c r="N33" s="62" t="s">
        <v>153</v>
      </c>
      <c r="O33" s="63">
        <v>1200</v>
      </c>
    </row>
    <row r="34" spans="2:15" ht="12.75">
      <c r="B34" s="54" t="s">
        <v>114</v>
      </c>
      <c r="E34" s="54" t="s">
        <v>160</v>
      </c>
      <c r="I34" s="82"/>
      <c r="J34" s="82"/>
      <c r="M34" s="61" t="s">
        <v>131</v>
      </c>
      <c r="N34" s="62" t="s">
        <v>155</v>
      </c>
      <c r="O34" s="63">
        <v>0</v>
      </c>
    </row>
    <row r="35" spans="5:15" ht="12.75">
      <c r="E35" s="54" t="s">
        <v>163</v>
      </c>
      <c r="M35" s="61" t="s">
        <v>136</v>
      </c>
      <c r="N35" s="62" t="s">
        <v>156</v>
      </c>
      <c r="O35" s="63">
        <v>35</v>
      </c>
    </row>
    <row r="36" spans="5:15" ht="12.75">
      <c r="E36" s="54" t="s">
        <v>166</v>
      </c>
      <c r="M36" s="61" t="s">
        <v>158</v>
      </c>
      <c r="N36" s="62" t="s">
        <v>159</v>
      </c>
      <c r="O36" s="63">
        <v>2000</v>
      </c>
    </row>
    <row r="37" spans="13:15" ht="12.75">
      <c r="M37" s="61" t="s">
        <v>161</v>
      </c>
      <c r="N37" s="62" t="s">
        <v>162</v>
      </c>
      <c r="O37" s="63">
        <v>800</v>
      </c>
    </row>
    <row r="38" spans="2:15" ht="12.75">
      <c r="B38" s="57" t="s">
        <v>171</v>
      </c>
      <c r="M38" s="61" t="s">
        <v>164</v>
      </c>
      <c r="N38" s="62" t="s">
        <v>165</v>
      </c>
      <c r="O38" s="63">
        <v>725</v>
      </c>
    </row>
    <row r="39" spans="2:15" ht="12.75">
      <c r="B39" s="54" t="s">
        <v>174</v>
      </c>
      <c r="E39" s="54" t="s">
        <v>175</v>
      </c>
      <c r="M39" s="61" t="s">
        <v>167</v>
      </c>
      <c r="N39" s="62" t="s">
        <v>168</v>
      </c>
      <c r="O39" s="63">
        <v>7800</v>
      </c>
    </row>
    <row r="40" spans="5:15" ht="12.75">
      <c r="E40" s="54" t="s">
        <v>176</v>
      </c>
      <c r="M40" s="61" t="s">
        <v>172</v>
      </c>
      <c r="N40" s="62" t="s">
        <v>173</v>
      </c>
      <c r="O40" s="63">
        <v>700</v>
      </c>
    </row>
    <row r="41" spans="5:15" ht="13.5" thickBot="1">
      <c r="E41" s="54" t="s">
        <v>178</v>
      </c>
      <c r="M41" s="79" t="s">
        <v>169</v>
      </c>
      <c r="N41" s="80" t="s">
        <v>170</v>
      </c>
      <c r="O41" s="81">
        <v>700</v>
      </c>
    </row>
    <row r="42" ht="13.5" thickBot="1">
      <c r="E42" s="54" t="s">
        <v>180</v>
      </c>
    </row>
    <row r="43" spans="5:15" ht="12.75">
      <c r="E43" s="54" t="s">
        <v>183</v>
      </c>
      <c r="M43" s="58" t="s">
        <v>177</v>
      </c>
      <c r="N43" s="59"/>
      <c r="O43" s="60"/>
    </row>
    <row r="44" spans="5:15" ht="12.75">
      <c r="E44" s="54" t="s">
        <v>186</v>
      </c>
      <c r="M44" s="61" t="s">
        <v>139</v>
      </c>
      <c r="N44" s="82" t="s">
        <v>179</v>
      </c>
      <c r="O44" s="63"/>
    </row>
    <row r="45" spans="5:15" ht="12.75">
      <c r="E45" s="54" t="s">
        <v>189</v>
      </c>
      <c r="M45" s="61" t="s">
        <v>181</v>
      </c>
      <c r="N45" s="82" t="s">
        <v>182</v>
      </c>
      <c r="O45" s="63"/>
    </row>
    <row r="46" spans="13:15" ht="12.75">
      <c r="M46" s="61" t="s">
        <v>184</v>
      </c>
      <c r="N46" s="82" t="s">
        <v>185</v>
      </c>
      <c r="O46" s="63"/>
    </row>
    <row r="47" spans="13:15" ht="12.75">
      <c r="M47" s="61" t="s">
        <v>187</v>
      </c>
      <c r="N47" s="82" t="s">
        <v>188</v>
      </c>
      <c r="O47" s="63"/>
    </row>
    <row r="48" spans="13:15" ht="13.5" thickBot="1">
      <c r="M48" s="79"/>
      <c r="N48" s="80" t="s">
        <v>190</v>
      </c>
      <c r="O48" s="81"/>
    </row>
  </sheetData>
  <sheetProtection sheet="1" objects="1" scenarios="1"/>
  <printOptions/>
  <pageMargins left="0.75" right="0.75" top="1" bottom="1" header="0.5" footer="0.5"/>
  <pageSetup fitToHeight="1" fitToWidth="1" horizontalDpi="300" verticalDpi="300" orientation="portrait" paperSize="9" scale="50" r:id="rId2"/>
  <drawing r:id="rId1"/>
</worksheet>
</file>

<file path=xl/worksheets/sheet5.xml><?xml version="1.0" encoding="utf-8"?>
<worksheet xmlns="http://schemas.openxmlformats.org/spreadsheetml/2006/main" xmlns:r="http://schemas.openxmlformats.org/officeDocument/2006/relationships">
  <sheetPr codeName="Blad6">
    <pageSetUpPr fitToPage="1"/>
  </sheetPr>
  <dimension ref="A1:J25"/>
  <sheetViews>
    <sheetView showGridLines="0" showRowColHeaders="0" workbookViewId="0" topLeftCell="A1">
      <selection activeCell="A1" sqref="A1"/>
    </sheetView>
  </sheetViews>
  <sheetFormatPr defaultColWidth="9.140625" defaultRowHeight="12.75"/>
  <cols>
    <col min="1" max="1" width="50.7109375" style="2" customWidth="1"/>
    <col min="2" max="2" width="9.140625" style="2" customWidth="1"/>
    <col min="3" max="3" width="22.140625" style="2" customWidth="1"/>
    <col min="4" max="16384" width="9.140625" style="2" customWidth="1"/>
  </cols>
  <sheetData>
    <row r="1" ht="25.5">
      <c r="A1" s="4" t="s">
        <v>35</v>
      </c>
    </row>
    <row r="3" spans="1:2" ht="18">
      <c r="A3" s="2" t="s">
        <v>36</v>
      </c>
      <c r="B3" s="15" t="s">
        <v>34</v>
      </c>
    </row>
    <row r="6" spans="1:2" ht="26.25" thickBot="1">
      <c r="A6" s="4"/>
      <c r="B6" s="11" t="s">
        <v>256</v>
      </c>
    </row>
    <row r="7" spans="1:3" ht="12.75">
      <c r="A7" s="16"/>
      <c r="B7" s="5" t="s">
        <v>38</v>
      </c>
      <c r="C7" s="6" t="s">
        <v>255</v>
      </c>
    </row>
    <row r="8" spans="1:10" ht="12.75">
      <c r="A8" s="16"/>
      <c r="B8" s="7" t="s">
        <v>260</v>
      </c>
      <c r="C8" s="8" t="s">
        <v>257</v>
      </c>
      <c r="J8" s="2" t="s">
        <v>276</v>
      </c>
    </row>
    <row r="9" spans="2:10" ht="12.75">
      <c r="B9" s="7" t="s">
        <v>261</v>
      </c>
      <c r="C9" s="8" t="s">
        <v>258</v>
      </c>
      <c r="J9" s="2" t="s">
        <v>275</v>
      </c>
    </row>
    <row r="10" spans="2:10" ht="13.5" thickBot="1">
      <c r="B10" s="9" t="s">
        <v>262</v>
      </c>
      <c r="C10" s="10" t="s">
        <v>259</v>
      </c>
      <c r="J10" s="2" t="s">
        <v>277</v>
      </c>
    </row>
    <row r="11" spans="2:10" ht="18">
      <c r="B11" s="1"/>
      <c r="J11" s="2" t="s">
        <v>278</v>
      </c>
    </row>
    <row r="12" ht="12.75">
      <c r="A12" s="2" t="s">
        <v>197</v>
      </c>
    </row>
    <row r="13" ht="12.75">
      <c r="A13" s="2" t="s">
        <v>198</v>
      </c>
    </row>
    <row r="14" ht="12.75">
      <c r="A14" s="2" t="s">
        <v>199</v>
      </c>
    </row>
    <row r="17" ht="25.5">
      <c r="A17" s="4" t="s">
        <v>48</v>
      </c>
    </row>
    <row r="19" ht="25.5">
      <c r="A19" s="16" t="s">
        <v>201</v>
      </c>
    </row>
    <row r="20" ht="38.25">
      <c r="A20" s="16" t="s">
        <v>205</v>
      </c>
    </row>
    <row r="21" ht="63.75">
      <c r="A21" s="16" t="s">
        <v>202</v>
      </c>
    </row>
    <row r="22" ht="38.25">
      <c r="A22" s="16" t="s">
        <v>203</v>
      </c>
    </row>
    <row r="23" ht="25.5">
      <c r="A23" s="16" t="s">
        <v>47</v>
      </c>
    </row>
    <row r="24" ht="38.25">
      <c r="A24" s="16" t="s">
        <v>200</v>
      </c>
    </row>
    <row r="25" ht="25.5">
      <c r="A25" s="16" t="s">
        <v>204</v>
      </c>
    </row>
  </sheetData>
  <sheetProtection sheet="1" objects="1" scenarios="1"/>
  <printOptions/>
  <pageMargins left="0.75" right="0.75" top="1" bottom="1" header="0.5" footer="0.5"/>
  <pageSetup fitToHeight="1" fitToWidth="1"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dc:creator>
  <cp:keywords/>
  <dc:description/>
  <cp:lastModifiedBy>J. van de Water</cp:lastModifiedBy>
  <cp:lastPrinted>2003-12-27T14:15:06Z</cp:lastPrinted>
  <dcterms:created xsi:type="dcterms:W3CDTF">2000-02-09T10:56:53Z</dcterms:created>
  <dcterms:modified xsi:type="dcterms:W3CDTF">2004-09-29T22:46:50Z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